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28455" windowHeight="130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Položky!$A$1:$I$162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61" i="3"/>
  <c r="BD161"/>
  <c r="BC161"/>
  <c r="BB161"/>
  <c r="H161"/>
  <c r="G161"/>
  <c r="I161" s="1"/>
  <c r="BE160"/>
  <c r="BD160"/>
  <c r="BC160"/>
  <c r="BB160"/>
  <c r="H160"/>
  <c r="G160"/>
  <c r="I160" s="1"/>
  <c r="BE159"/>
  <c r="BD159"/>
  <c r="BC159"/>
  <c r="BB159"/>
  <c r="H159"/>
  <c r="G159"/>
  <c r="I159" s="1"/>
  <c r="BE158"/>
  <c r="BD158"/>
  <c r="BC158"/>
  <c r="BB158"/>
  <c r="H158"/>
  <c r="G158"/>
  <c r="I158" s="1"/>
  <c r="BE157"/>
  <c r="BD157"/>
  <c r="BC157"/>
  <c r="BC162" s="1"/>
  <c r="G15" i="2" s="1"/>
  <c r="BB157" i="3"/>
  <c r="BB162" s="1"/>
  <c r="F15" i="2" s="1"/>
  <c r="H157" i="3"/>
  <c r="G157"/>
  <c r="I157" s="1"/>
  <c r="B15" i="2"/>
  <c r="A15"/>
  <c r="C162" i="3"/>
  <c r="BE154"/>
  <c r="BD154"/>
  <c r="BC154"/>
  <c r="BA154"/>
  <c r="BA155" s="1"/>
  <c r="E14" i="2" s="1"/>
  <c r="H154" i="3"/>
  <c r="G154"/>
  <c r="BB154" s="1"/>
  <c r="BE153"/>
  <c r="BD153"/>
  <c r="BD155" s="1"/>
  <c r="H14" i="2" s="1"/>
  <c r="BC153" i="3"/>
  <c r="BC155" s="1"/>
  <c r="G14" i="2" s="1"/>
  <c r="BA153" i="3"/>
  <c r="H153"/>
  <c r="G153"/>
  <c r="I153" s="1"/>
  <c r="B14" i="2"/>
  <c r="A14"/>
  <c r="C155" i="3"/>
  <c r="BE150"/>
  <c r="BD150"/>
  <c r="BC150"/>
  <c r="BA150"/>
  <c r="H150"/>
  <c r="G150"/>
  <c r="I150" s="1"/>
  <c r="BE149"/>
  <c r="BD149"/>
  <c r="BC149"/>
  <c r="BA149"/>
  <c r="H149"/>
  <c r="G149"/>
  <c r="I149" s="1"/>
  <c r="BE148"/>
  <c r="BD148"/>
  <c r="BC148"/>
  <c r="BA148"/>
  <c r="H148"/>
  <c r="G148"/>
  <c r="I148" s="1"/>
  <c r="BE147"/>
  <c r="BD147"/>
  <c r="BC147"/>
  <c r="BA147"/>
  <c r="H147"/>
  <c r="G147"/>
  <c r="I147" s="1"/>
  <c r="BE146"/>
  <c r="BD146"/>
  <c r="BC146"/>
  <c r="BA146"/>
  <c r="H146"/>
  <c r="G146"/>
  <c r="I146" s="1"/>
  <c r="BE145"/>
  <c r="BD145"/>
  <c r="BC145"/>
  <c r="BA145"/>
  <c r="H145"/>
  <c r="G145"/>
  <c r="I145" s="1"/>
  <c r="BE144"/>
  <c r="BD144"/>
  <c r="BC144"/>
  <c r="BA144"/>
  <c r="H144"/>
  <c r="G144"/>
  <c r="I144" s="1"/>
  <c r="BE143"/>
  <c r="BD143"/>
  <c r="BC143"/>
  <c r="BA143"/>
  <c r="H143"/>
  <c r="G143"/>
  <c r="I143" s="1"/>
  <c r="BE142"/>
  <c r="BD142"/>
  <c r="BC142"/>
  <c r="BA142"/>
  <c r="H142"/>
  <c r="G142"/>
  <c r="I142" s="1"/>
  <c r="BE141"/>
  <c r="BD141"/>
  <c r="BC141"/>
  <c r="BA141"/>
  <c r="H141"/>
  <c r="G141"/>
  <c r="I141" s="1"/>
  <c r="BE140"/>
  <c r="BD140"/>
  <c r="BC140"/>
  <c r="BA140"/>
  <c r="H140"/>
  <c r="G140"/>
  <c r="I140" s="1"/>
  <c r="BE139"/>
  <c r="BD139"/>
  <c r="BC139"/>
  <c r="BA139"/>
  <c r="H139"/>
  <c r="G139"/>
  <c r="I139" s="1"/>
  <c r="BE138"/>
  <c r="BD138"/>
  <c r="BC138"/>
  <c r="BA138"/>
  <c r="H138"/>
  <c r="G138"/>
  <c r="I138" s="1"/>
  <c r="BE137"/>
  <c r="BD137"/>
  <c r="BC137"/>
  <c r="BA137"/>
  <c r="H137"/>
  <c r="G137"/>
  <c r="I137" s="1"/>
  <c r="BE136"/>
  <c r="BD136"/>
  <c r="BC136"/>
  <c r="BA136"/>
  <c r="H136"/>
  <c r="G136"/>
  <c r="I136" s="1"/>
  <c r="BE135"/>
  <c r="BD135"/>
  <c r="BC135"/>
  <c r="BA135"/>
  <c r="H135"/>
  <c r="G135"/>
  <c r="I135" s="1"/>
  <c r="BE134"/>
  <c r="BD134"/>
  <c r="BC134"/>
  <c r="BA134"/>
  <c r="H134"/>
  <c r="G134"/>
  <c r="I134" s="1"/>
  <c r="BE133"/>
  <c r="BD133"/>
  <c r="BC133"/>
  <c r="BA133"/>
  <c r="H133"/>
  <c r="G133"/>
  <c r="I133" s="1"/>
  <c r="BE132"/>
  <c r="BD132"/>
  <c r="BC132"/>
  <c r="BA132"/>
  <c r="H132"/>
  <c r="G132"/>
  <c r="I132" s="1"/>
  <c r="BE131"/>
  <c r="BD131"/>
  <c r="BC131"/>
  <c r="BA131"/>
  <c r="H131"/>
  <c r="G131"/>
  <c r="I131" s="1"/>
  <c r="BE130"/>
  <c r="BD130"/>
  <c r="BC130"/>
  <c r="BC151" s="1"/>
  <c r="G13" i="2" s="1"/>
  <c r="BA130" i="3"/>
  <c r="H130"/>
  <c r="G130"/>
  <c r="I130" s="1"/>
  <c r="BE129"/>
  <c r="BE151" s="1"/>
  <c r="I13" i="2" s="1"/>
  <c r="BD129" i="3"/>
  <c r="BC129"/>
  <c r="BA129"/>
  <c r="H129"/>
  <c r="G129"/>
  <c r="I129" s="1"/>
  <c r="B13" i="2"/>
  <c r="A13"/>
  <c r="C151" i="3"/>
  <c r="BE126"/>
  <c r="BD126"/>
  <c r="BC126"/>
  <c r="BA126"/>
  <c r="H126"/>
  <c r="G126"/>
  <c r="BB126" s="1"/>
  <c r="BE125"/>
  <c r="BD125"/>
  <c r="BC125"/>
  <c r="BA125"/>
  <c r="I125"/>
  <c r="H125"/>
  <c r="G125"/>
  <c r="BB125" s="1"/>
  <c r="BE124"/>
  <c r="BD124"/>
  <c r="BC124"/>
  <c r="BA124"/>
  <c r="I124"/>
  <c r="H124"/>
  <c r="G124"/>
  <c r="BB124" s="1"/>
  <c r="BE123"/>
  <c r="BD123"/>
  <c r="BC123"/>
  <c r="BA123"/>
  <c r="H123"/>
  <c r="G123"/>
  <c r="BB123" s="1"/>
  <c r="BE122"/>
  <c r="BD122"/>
  <c r="BC122"/>
  <c r="BA122"/>
  <c r="H122"/>
  <c r="G122"/>
  <c r="BB122" s="1"/>
  <c r="BE121"/>
  <c r="BD121"/>
  <c r="BC121"/>
  <c r="BA121"/>
  <c r="H121"/>
  <c r="G121"/>
  <c r="BB121" s="1"/>
  <c r="BE120"/>
  <c r="BD120"/>
  <c r="BC120"/>
  <c r="BA120"/>
  <c r="H120"/>
  <c r="G120"/>
  <c r="BB120" s="1"/>
  <c r="BE119"/>
  <c r="BD119"/>
  <c r="BC119"/>
  <c r="BA119"/>
  <c r="H119"/>
  <c r="G119"/>
  <c r="BB119" s="1"/>
  <c r="BE118"/>
  <c r="BD118"/>
  <c r="BC118"/>
  <c r="BA118"/>
  <c r="H118"/>
  <c r="G118"/>
  <c r="BB118" s="1"/>
  <c r="BE117"/>
  <c r="BD117"/>
  <c r="BC117"/>
  <c r="BA117"/>
  <c r="I117"/>
  <c r="H117"/>
  <c r="G117"/>
  <c r="BB117" s="1"/>
  <c r="BE116"/>
  <c r="BD116"/>
  <c r="BC116"/>
  <c r="BA116"/>
  <c r="H116"/>
  <c r="G116"/>
  <c r="BB116" s="1"/>
  <c r="BE115"/>
  <c r="BD115"/>
  <c r="BC115"/>
  <c r="BA115"/>
  <c r="H115"/>
  <c r="G115"/>
  <c r="BB115" s="1"/>
  <c r="BE114"/>
  <c r="BD114"/>
  <c r="BC114"/>
  <c r="BA114"/>
  <c r="H114"/>
  <c r="G114"/>
  <c r="BB114" s="1"/>
  <c r="BE113"/>
  <c r="BD113"/>
  <c r="BC113"/>
  <c r="BA113"/>
  <c r="H113"/>
  <c r="G113"/>
  <c r="BB113" s="1"/>
  <c r="BE112"/>
  <c r="BD112"/>
  <c r="BC112"/>
  <c r="BA112"/>
  <c r="H112"/>
  <c r="G112"/>
  <c r="BB112" s="1"/>
  <c r="BE111"/>
  <c r="BD111"/>
  <c r="BC111"/>
  <c r="BA111"/>
  <c r="H111"/>
  <c r="G111"/>
  <c r="BB111" s="1"/>
  <c r="BE110"/>
  <c r="BD110"/>
  <c r="BC110"/>
  <c r="BA110"/>
  <c r="H110"/>
  <c r="G110"/>
  <c r="BB110" s="1"/>
  <c r="BE109"/>
  <c r="BD109"/>
  <c r="BC109"/>
  <c r="BA109"/>
  <c r="H109"/>
  <c r="G109"/>
  <c r="BB109" s="1"/>
  <c r="BE108"/>
  <c r="BD108"/>
  <c r="BC108"/>
  <c r="BA108"/>
  <c r="I108"/>
  <c r="H108"/>
  <c r="G108"/>
  <c r="BB108" s="1"/>
  <c r="BE107"/>
  <c r="BD107"/>
  <c r="BC107"/>
  <c r="BA107"/>
  <c r="H107"/>
  <c r="G107"/>
  <c r="BB107" s="1"/>
  <c r="BE106"/>
  <c r="BD106"/>
  <c r="BC106"/>
  <c r="BA106"/>
  <c r="H106"/>
  <c r="G106"/>
  <c r="BB106" s="1"/>
  <c r="BE105"/>
  <c r="BD105"/>
  <c r="BC105"/>
  <c r="BA105"/>
  <c r="H105"/>
  <c r="G105"/>
  <c r="BB105" s="1"/>
  <c r="B12" i="2"/>
  <c r="A12"/>
  <c r="BA127" i="3"/>
  <c r="E12" i="2" s="1"/>
  <c r="C127" i="3"/>
  <c r="BE102"/>
  <c r="BD102"/>
  <c r="BC102"/>
  <c r="BA102"/>
  <c r="H102"/>
  <c r="G102"/>
  <c r="BB102" s="1"/>
  <c r="BE101"/>
  <c r="BD101"/>
  <c r="BC101"/>
  <c r="BA101"/>
  <c r="H101"/>
  <c r="G101"/>
  <c r="BB101" s="1"/>
  <c r="BE100"/>
  <c r="BD100"/>
  <c r="BC100"/>
  <c r="BA100"/>
  <c r="H100"/>
  <c r="G100"/>
  <c r="BB100" s="1"/>
  <c r="BE99"/>
  <c r="BD99"/>
  <c r="BC99"/>
  <c r="BA99"/>
  <c r="H99"/>
  <c r="G99"/>
  <c r="BB99" s="1"/>
  <c r="BE98"/>
  <c r="BD98"/>
  <c r="BC98"/>
  <c r="BA98"/>
  <c r="H98"/>
  <c r="G98"/>
  <c r="BB98" s="1"/>
  <c r="BE97"/>
  <c r="BD97"/>
  <c r="BC97"/>
  <c r="BA97"/>
  <c r="H97"/>
  <c r="G97"/>
  <c r="BB97" s="1"/>
  <c r="BE96"/>
  <c r="BD96"/>
  <c r="BC96"/>
  <c r="BA96"/>
  <c r="H96"/>
  <c r="G96"/>
  <c r="BB96" s="1"/>
  <c r="BE95"/>
  <c r="BD95"/>
  <c r="BC95"/>
  <c r="BA95"/>
  <c r="H95"/>
  <c r="G95"/>
  <c r="BB95" s="1"/>
  <c r="BE94"/>
  <c r="BD94"/>
  <c r="BC94"/>
  <c r="BA94"/>
  <c r="H94"/>
  <c r="G94"/>
  <c r="BB94" s="1"/>
  <c r="BE93"/>
  <c r="BD93"/>
  <c r="BC93"/>
  <c r="BA93"/>
  <c r="H93"/>
  <c r="G93"/>
  <c r="BB93" s="1"/>
  <c r="BE92"/>
  <c r="BD92"/>
  <c r="BC92"/>
  <c r="BA92"/>
  <c r="H92"/>
  <c r="G92"/>
  <c r="BB92" s="1"/>
  <c r="BE91"/>
  <c r="BD91"/>
  <c r="BC91"/>
  <c r="BA91"/>
  <c r="H91"/>
  <c r="G91"/>
  <c r="BB91" s="1"/>
  <c r="BE90"/>
  <c r="BD90"/>
  <c r="BC90"/>
  <c r="BA90"/>
  <c r="H90"/>
  <c r="G90"/>
  <c r="BB90" s="1"/>
  <c r="BE89"/>
  <c r="BD89"/>
  <c r="BC89"/>
  <c r="BA89"/>
  <c r="H89"/>
  <c r="G89"/>
  <c r="BB89" s="1"/>
  <c r="BE88"/>
  <c r="BD88"/>
  <c r="BC88"/>
  <c r="BA88"/>
  <c r="H88"/>
  <c r="G88"/>
  <c r="BB88" s="1"/>
  <c r="BE87"/>
  <c r="BD87"/>
  <c r="BC87"/>
  <c r="BA87"/>
  <c r="H87"/>
  <c r="G87"/>
  <c r="BB87" s="1"/>
  <c r="BE86"/>
  <c r="BD86"/>
  <c r="BC86"/>
  <c r="BA86"/>
  <c r="H86"/>
  <c r="G86"/>
  <c r="BB86" s="1"/>
  <c r="BE85"/>
  <c r="BD85"/>
  <c r="BC85"/>
  <c r="BA85"/>
  <c r="H85"/>
  <c r="G85"/>
  <c r="BB85" s="1"/>
  <c r="BE84"/>
  <c r="BD84"/>
  <c r="BC84"/>
  <c r="BA84"/>
  <c r="H84"/>
  <c r="G84"/>
  <c r="BB84" s="1"/>
  <c r="BE83"/>
  <c r="BD83"/>
  <c r="BC83"/>
  <c r="BA83"/>
  <c r="H83"/>
  <c r="G83"/>
  <c r="BB83" s="1"/>
  <c r="BE82"/>
  <c r="BD82"/>
  <c r="BC82"/>
  <c r="BA82"/>
  <c r="H82"/>
  <c r="G82"/>
  <c r="BB82" s="1"/>
  <c r="BE81"/>
  <c r="BD81"/>
  <c r="BC81"/>
  <c r="BA81"/>
  <c r="H81"/>
  <c r="G81"/>
  <c r="BB81" s="1"/>
  <c r="BE80"/>
  <c r="BD80"/>
  <c r="BC80"/>
  <c r="BA80"/>
  <c r="H80"/>
  <c r="G80"/>
  <c r="BB80" s="1"/>
  <c r="BE79"/>
  <c r="BD79"/>
  <c r="BC79"/>
  <c r="BA79"/>
  <c r="H79"/>
  <c r="G79"/>
  <c r="BB79" s="1"/>
  <c r="BE78"/>
  <c r="BD78"/>
  <c r="BC78"/>
  <c r="BA78"/>
  <c r="H78"/>
  <c r="G78"/>
  <c r="BB78" s="1"/>
  <c r="BE77"/>
  <c r="BD77"/>
  <c r="BC77"/>
  <c r="BA77"/>
  <c r="H77"/>
  <c r="G77"/>
  <c r="BB77" s="1"/>
  <c r="BE76"/>
  <c r="BD76"/>
  <c r="BC76"/>
  <c r="BA76"/>
  <c r="H76"/>
  <c r="G76"/>
  <c r="BB76" s="1"/>
  <c r="BE75"/>
  <c r="BD75"/>
  <c r="BC75"/>
  <c r="BA75"/>
  <c r="H75"/>
  <c r="G75"/>
  <c r="BB75" s="1"/>
  <c r="BE74"/>
  <c r="BD74"/>
  <c r="BC74"/>
  <c r="BA74"/>
  <c r="H74"/>
  <c r="G74"/>
  <c r="BB74" s="1"/>
  <c r="BE73"/>
  <c r="BD73"/>
  <c r="BC73"/>
  <c r="BA73"/>
  <c r="H73"/>
  <c r="G73"/>
  <c r="BB73" s="1"/>
  <c r="BE72"/>
  <c r="BD72"/>
  <c r="BC72"/>
  <c r="BA72"/>
  <c r="H72"/>
  <c r="G72"/>
  <c r="BB72" s="1"/>
  <c r="BE71"/>
  <c r="BD71"/>
  <c r="BC71"/>
  <c r="BA71"/>
  <c r="H71"/>
  <c r="G71"/>
  <c r="BB71" s="1"/>
  <c r="BE70"/>
  <c r="BD70"/>
  <c r="BD103" s="1"/>
  <c r="H11" i="2" s="1"/>
  <c r="BC70" i="3"/>
  <c r="BC103" s="1"/>
  <c r="G11" i="2" s="1"/>
  <c r="BA70" i="3"/>
  <c r="H70"/>
  <c r="G70"/>
  <c r="BB70" s="1"/>
  <c r="B11" i="2"/>
  <c r="A11"/>
  <c r="C103" i="3"/>
  <c r="BE67"/>
  <c r="BD67"/>
  <c r="BC67"/>
  <c r="BA67"/>
  <c r="H67"/>
  <c r="G67"/>
  <c r="I67" s="1"/>
  <c r="BE66"/>
  <c r="BD66"/>
  <c r="BC66"/>
  <c r="BA66"/>
  <c r="H66"/>
  <c r="G66"/>
  <c r="BB66" s="1"/>
  <c r="BE65"/>
  <c r="BD65"/>
  <c r="BC65"/>
  <c r="BA65"/>
  <c r="H65"/>
  <c r="G65"/>
  <c r="BB65" s="1"/>
  <c r="BE64"/>
  <c r="BD64"/>
  <c r="BC64"/>
  <c r="BA64"/>
  <c r="H64"/>
  <c r="G64"/>
  <c r="BB64" s="1"/>
  <c r="BE63"/>
  <c r="BD63"/>
  <c r="BC63"/>
  <c r="BA63"/>
  <c r="H63"/>
  <c r="G63"/>
  <c r="I63" s="1"/>
  <c r="BE62"/>
  <c r="BD62"/>
  <c r="BC62"/>
  <c r="BA62"/>
  <c r="H62"/>
  <c r="G62"/>
  <c r="I62" s="1"/>
  <c r="BE61"/>
  <c r="BD61"/>
  <c r="BC61"/>
  <c r="BA61"/>
  <c r="H61"/>
  <c r="G61"/>
  <c r="BB61" s="1"/>
  <c r="BE60"/>
  <c r="BD60"/>
  <c r="BC60"/>
  <c r="BA60"/>
  <c r="H60"/>
  <c r="G60"/>
  <c r="BB60" s="1"/>
  <c r="BE59"/>
  <c r="BD59"/>
  <c r="BC59"/>
  <c r="BA59"/>
  <c r="H59"/>
  <c r="G59"/>
  <c r="I59" s="1"/>
  <c r="BE58"/>
  <c r="BD58"/>
  <c r="BC58"/>
  <c r="BA58"/>
  <c r="H58"/>
  <c r="G58"/>
  <c r="I58" s="1"/>
  <c r="BE57"/>
  <c r="BD57"/>
  <c r="BC57"/>
  <c r="BA57"/>
  <c r="H57"/>
  <c r="G57"/>
  <c r="I57" s="1"/>
  <c r="BE56"/>
  <c r="BD56"/>
  <c r="BC56"/>
  <c r="BB56"/>
  <c r="BA56"/>
  <c r="H56"/>
  <c r="G56"/>
  <c r="I56" s="1"/>
  <c r="BE55"/>
  <c r="BD55"/>
  <c r="BC55"/>
  <c r="BA55"/>
  <c r="H55"/>
  <c r="G55"/>
  <c r="I55" s="1"/>
  <c r="BE54"/>
  <c r="BD54"/>
  <c r="BC54"/>
  <c r="BA54"/>
  <c r="H54"/>
  <c r="G54"/>
  <c r="I54" s="1"/>
  <c r="BE53"/>
  <c r="BD53"/>
  <c r="BC53"/>
  <c r="BA53"/>
  <c r="H53"/>
  <c r="G53"/>
  <c r="I53" s="1"/>
  <c r="BE52"/>
  <c r="BD52"/>
  <c r="BC52"/>
  <c r="BA52"/>
  <c r="H52"/>
  <c r="G52"/>
  <c r="I52" s="1"/>
  <c r="BE51"/>
  <c r="BD51"/>
  <c r="BC51"/>
  <c r="BA51"/>
  <c r="H51"/>
  <c r="G51"/>
  <c r="I51" s="1"/>
  <c r="BE50"/>
  <c r="BD50"/>
  <c r="BC50"/>
  <c r="BA50"/>
  <c r="H50"/>
  <c r="G50"/>
  <c r="BB50" s="1"/>
  <c r="BE49"/>
  <c r="BD49"/>
  <c r="BC49"/>
  <c r="BA49"/>
  <c r="H49"/>
  <c r="G49"/>
  <c r="I49" s="1"/>
  <c r="BE48"/>
  <c r="BD48"/>
  <c r="BC48"/>
  <c r="BA48"/>
  <c r="H48"/>
  <c r="G48"/>
  <c r="I48" s="1"/>
  <c r="BE47"/>
  <c r="BD47"/>
  <c r="BC47"/>
  <c r="BA47"/>
  <c r="H47"/>
  <c r="G47"/>
  <c r="I47" s="1"/>
  <c r="BE46"/>
  <c r="BD46"/>
  <c r="BC46"/>
  <c r="BA46"/>
  <c r="H46"/>
  <c r="G46"/>
  <c r="I46" s="1"/>
  <c r="BE45"/>
  <c r="BD45"/>
  <c r="BC45"/>
  <c r="BA45"/>
  <c r="H45"/>
  <c r="G45"/>
  <c r="I45" s="1"/>
  <c r="BE44"/>
  <c r="BD44"/>
  <c r="BC44"/>
  <c r="BA44"/>
  <c r="H44"/>
  <c r="G44"/>
  <c r="BB44" s="1"/>
  <c r="BE43"/>
  <c r="BD43"/>
  <c r="BC43"/>
  <c r="BA43"/>
  <c r="H43"/>
  <c r="G43"/>
  <c r="I43" s="1"/>
  <c r="BE42"/>
  <c r="BD42"/>
  <c r="BC42"/>
  <c r="BA42"/>
  <c r="H42"/>
  <c r="G42"/>
  <c r="I42" s="1"/>
  <c r="BE41"/>
  <c r="BD41"/>
  <c r="BC41"/>
  <c r="BA41"/>
  <c r="H41"/>
  <c r="G41"/>
  <c r="I41" s="1"/>
  <c r="BE40"/>
  <c r="BD40"/>
  <c r="BC40"/>
  <c r="BA40"/>
  <c r="H40"/>
  <c r="G40"/>
  <c r="I40" s="1"/>
  <c r="BE39"/>
  <c r="BD39"/>
  <c r="BC39"/>
  <c r="BA39"/>
  <c r="H39"/>
  <c r="G39"/>
  <c r="I39" s="1"/>
  <c r="BE38"/>
  <c r="BD38"/>
  <c r="BC38"/>
  <c r="BA38"/>
  <c r="H38"/>
  <c r="G38"/>
  <c r="I38" s="1"/>
  <c r="BE37"/>
  <c r="BD37"/>
  <c r="BC37"/>
  <c r="BA37"/>
  <c r="H37"/>
  <c r="G37"/>
  <c r="I37" s="1"/>
  <c r="BE36"/>
  <c r="BD36"/>
  <c r="BC36"/>
  <c r="BA36"/>
  <c r="H36"/>
  <c r="G36"/>
  <c r="I36" s="1"/>
  <c r="B10" i="2"/>
  <c r="A10"/>
  <c r="C68" i="3"/>
  <c r="BD33"/>
  <c r="BC33"/>
  <c r="BB33"/>
  <c r="BA33"/>
  <c r="H33"/>
  <c r="G33"/>
  <c r="I33" s="1"/>
  <c r="BE32"/>
  <c r="BD32"/>
  <c r="BC32"/>
  <c r="BC34" s="1"/>
  <c r="G9" i="2" s="1"/>
  <c r="BA32" i="3"/>
  <c r="H32"/>
  <c r="G32"/>
  <c r="BB32" s="1"/>
  <c r="BE31"/>
  <c r="BD31"/>
  <c r="BD34" s="1"/>
  <c r="H9" i="2" s="1"/>
  <c r="BC31" i="3"/>
  <c r="BA31"/>
  <c r="I31"/>
  <c r="H31"/>
  <c r="G31"/>
  <c r="BB31" s="1"/>
  <c r="B9" i="2"/>
  <c r="A9"/>
  <c r="G34" i="3"/>
  <c r="I34" s="1"/>
  <c r="C34"/>
  <c r="BE28"/>
  <c r="BD28"/>
  <c r="BC28"/>
  <c r="BA28"/>
  <c r="H28"/>
  <c r="G28"/>
  <c r="BB28" s="1"/>
  <c r="BE27"/>
  <c r="BD27"/>
  <c r="BC27"/>
  <c r="BA27"/>
  <c r="I27"/>
  <c r="H27"/>
  <c r="G27"/>
  <c r="BB27" s="1"/>
  <c r="BE26"/>
  <c r="BD26"/>
  <c r="BC26"/>
  <c r="BA26"/>
  <c r="H26"/>
  <c r="G26"/>
  <c r="BB26" s="1"/>
  <c r="BE25"/>
  <c r="BD25"/>
  <c r="BC25"/>
  <c r="BA25"/>
  <c r="H25"/>
  <c r="G25"/>
  <c r="BB25" s="1"/>
  <c r="BE24"/>
  <c r="BD24"/>
  <c r="BC24"/>
  <c r="BA24"/>
  <c r="H24"/>
  <c r="G24"/>
  <c r="BB24" s="1"/>
  <c r="BE23"/>
  <c r="BD23"/>
  <c r="BC23"/>
  <c r="BA23"/>
  <c r="H23"/>
  <c r="G23"/>
  <c r="BB23" s="1"/>
  <c r="BE22"/>
  <c r="BD22"/>
  <c r="BC22"/>
  <c r="BA22"/>
  <c r="I22"/>
  <c r="H22"/>
  <c r="G22"/>
  <c r="BB22" s="1"/>
  <c r="BE21"/>
  <c r="BD21"/>
  <c r="BC21"/>
  <c r="BA21"/>
  <c r="H21"/>
  <c r="G21"/>
  <c r="BB21" s="1"/>
  <c r="BE20"/>
  <c r="BD20"/>
  <c r="BC20"/>
  <c r="BA20"/>
  <c r="H20"/>
  <c r="G20"/>
  <c r="I20" s="1"/>
  <c r="BE19"/>
  <c r="BD19"/>
  <c r="BC19"/>
  <c r="BA19"/>
  <c r="H19"/>
  <c r="G19"/>
  <c r="BB19" s="1"/>
  <c r="BE18"/>
  <c r="BD18"/>
  <c r="BC18"/>
  <c r="BA18"/>
  <c r="H18"/>
  <c r="G18"/>
  <c r="BB18" s="1"/>
  <c r="BE17"/>
  <c r="BD17"/>
  <c r="BC17"/>
  <c r="BA17"/>
  <c r="I17"/>
  <c r="H17"/>
  <c r="G17"/>
  <c r="BB17" s="1"/>
  <c r="BE16"/>
  <c r="BD16"/>
  <c r="BC16"/>
  <c r="BA16"/>
  <c r="H16"/>
  <c r="G16"/>
  <c r="BB16" s="1"/>
  <c r="B8" i="2"/>
  <c r="A8"/>
  <c r="BE29" i="3"/>
  <c r="I8" i="2" s="1"/>
  <c r="C29" i="3"/>
  <c r="BD13"/>
  <c r="BC13"/>
  <c r="BB13"/>
  <c r="BA13"/>
  <c r="H13"/>
  <c r="G13"/>
  <c r="I13" s="1"/>
  <c r="BD12"/>
  <c r="BC12"/>
  <c r="BB12"/>
  <c r="BA12"/>
  <c r="H12"/>
  <c r="G12"/>
  <c r="I12" s="1"/>
  <c r="BD11"/>
  <c r="BC11"/>
  <c r="BB11"/>
  <c r="BA11"/>
  <c r="H11"/>
  <c r="G11"/>
  <c r="I11" s="1"/>
  <c r="BE10"/>
  <c r="BD10"/>
  <c r="BC10"/>
  <c r="BB10"/>
  <c r="H10"/>
  <c r="G10"/>
  <c r="I10" s="1"/>
  <c r="BE9"/>
  <c r="BD9"/>
  <c r="BC9"/>
  <c r="BB9"/>
  <c r="H9"/>
  <c r="I9"/>
  <c r="BE8"/>
  <c r="BD8"/>
  <c r="BC8"/>
  <c r="BB8"/>
  <c r="H8"/>
  <c r="G8"/>
  <c r="I8" s="1"/>
  <c r="B7" i="2"/>
  <c r="A7"/>
  <c r="BB14" i="3"/>
  <c r="F7" i="2" s="1"/>
  <c r="C14" i="3"/>
  <c r="E4"/>
  <c r="C4"/>
  <c r="F3"/>
  <c r="C3"/>
  <c r="C2" i="2"/>
  <c r="C1"/>
  <c r="C33" i="1"/>
  <c r="E33" s="1"/>
  <c r="C31"/>
  <c r="G7"/>
  <c r="D2"/>
  <c r="C2"/>
  <c r="BD162" i="3" l="1"/>
  <c r="H15" i="2" s="1"/>
  <c r="BE162" i="3"/>
  <c r="I15" i="2" s="1"/>
  <c r="BE155" i="3"/>
  <c r="I14" i="2" s="1"/>
  <c r="BB153" i="3"/>
  <c r="BB155" s="1"/>
  <c r="F14" i="2" s="1"/>
  <c r="G151" i="3"/>
  <c r="I151" s="1"/>
  <c r="BA151"/>
  <c r="E13" i="2" s="1"/>
  <c r="BD151" i="3"/>
  <c r="H13" i="2" s="1"/>
  <c r="I109" i="3"/>
  <c r="I116"/>
  <c r="I121"/>
  <c r="I112"/>
  <c r="I120"/>
  <c r="I105"/>
  <c r="BE127"/>
  <c r="I12" i="2" s="1"/>
  <c r="BC127" i="3"/>
  <c r="G12" i="2" s="1"/>
  <c r="I113" i="3"/>
  <c r="BE103"/>
  <c r="I11" i="2" s="1"/>
  <c r="BB103" i="3"/>
  <c r="F11" i="2" s="1"/>
  <c r="BA103" i="3"/>
  <c r="E11" i="2" s="1"/>
  <c r="BE68" i="3"/>
  <c r="I10" i="2" s="1"/>
  <c r="BD68" i="3"/>
  <c r="H10" i="2" s="1"/>
  <c r="BB42" i="3"/>
  <c r="BC68"/>
  <c r="G10" i="2" s="1"/>
  <c r="BB38" i="3"/>
  <c r="BB52"/>
  <c r="BA68"/>
  <c r="E10" i="2" s="1"/>
  <c r="I32" i="3"/>
  <c r="BA29"/>
  <c r="E8" i="2" s="1"/>
  <c r="I18" i="3"/>
  <c r="BC29"/>
  <c r="G8" i="2" s="1"/>
  <c r="I23" i="3"/>
  <c r="BD29"/>
  <c r="H8" i="2" s="1"/>
  <c r="I26" i="3"/>
  <c r="BD14"/>
  <c r="H7" i="2" s="1"/>
  <c r="BC14" i="3"/>
  <c r="G7" i="2" s="1"/>
  <c r="BB20" i="3"/>
  <c r="BE33"/>
  <c r="BE34" s="1"/>
  <c r="I9" i="2" s="1"/>
  <c r="BB39" i="3"/>
  <c r="BB53"/>
  <c r="BB57"/>
  <c r="BB62"/>
  <c r="G127"/>
  <c r="I127" s="1"/>
  <c r="G162"/>
  <c r="I162" s="1"/>
  <c r="I19"/>
  <c r="I24"/>
  <c r="I28"/>
  <c r="BB34"/>
  <c r="F9" i="2" s="1"/>
  <c r="BB36" i="3"/>
  <c r="BB40"/>
  <c r="BB48"/>
  <c r="BB54"/>
  <c r="BB58"/>
  <c r="BB67"/>
  <c r="BD127"/>
  <c r="H12" i="2" s="1"/>
  <c r="I106" i="3"/>
  <c r="I110"/>
  <c r="I114"/>
  <c r="I118"/>
  <c r="I122"/>
  <c r="I126"/>
  <c r="BA160"/>
  <c r="G29"/>
  <c r="I29" s="1"/>
  <c r="I16"/>
  <c r="I21"/>
  <c r="I25"/>
  <c r="BA34"/>
  <c r="E9" i="2" s="1"/>
  <c r="BB37" i="3"/>
  <c r="BB41"/>
  <c r="BB46"/>
  <c r="BB51"/>
  <c r="BB55"/>
  <c r="I107"/>
  <c r="I111"/>
  <c r="I115"/>
  <c r="I119"/>
  <c r="I123"/>
  <c r="BA158"/>
  <c r="BA161"/>
  <c r="G16" i="2"/>
  <c r="BB29" i="3"/>
  <c r="F8" i="2" s="1"/>
  <c r="BB127" i="3"/>
  <c r="F12" i="2" s="1"/>
  <c r="BB43" i="3"/>
  <c r="BB45"/>
  <c r="BB47"/>
  <c r="BB49"/>
  <c r="BB59"/>
  <c r="BB63"/>
  <c r="BA8"/>
  <c r="G68"/>
  <c r="I68" s="1"/>
  <c r="I44"/>
  <c r="I50"/>
  <c r="I60"/>
  <c r="I61"/>
  <c r="I64"/>
  <c r="I65"/>
  <c r="I66"/>
  <c r="G155"/>
  <c r="I155" s="1"/>
  <c r="I154"/>
  <c r="BA157"/>
  <c r="BA159"/>
  <c r="BA9"/>
  <c r="BA10"/>
  <c r="BE11"/>
  <c r="BE12"/>
  <c r="BE13"/>
  <c r="G14"/>
  <c r="I14" s="1"/>
  <c r="G103"/>
  <c r="I103" s="1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BB129"/>
  <c r="BB130"/>
  <c r="BB131"/>
  <c r="BB132"/>
  <c r="BB133"/>
  <c r="BB134"/>
  <c r="BB135"/>
  <c r="BB136"/>
  <c r="BB137"/>
  <c r="BB138"/>
  <c r="BB139"/>
  <c r="BB140"/>
  <c r="BB141"/>
  <c r="BB142"/>
  <c r="BB143"/>
  <c r="BB144"/>
  <c r="BB145"/>
  <c r="BB146"/>
  <c r="BB147"/>
  <c r="BB148"/>
  <c r="BB149"/>
  <c r="BB150"/>
  <c r="H16" i="2" l="1"/>
  <c r="H17" s="1"/>
  <c r="BB68" i="3"/>
  <c r="F10" i="2" s="1"/>
  <c r="BA14" i="3"/>
  <c r="E7" i="2" s="1"/>
  <c r="G17"/>
  <c r="C18" i="1"/>
  <c r="BB151" i="3"/>
  <c r="F13" i="2" s="1"/>
  <c r="BE14" i="3"/>
  <c r="I7" i="2" s="1"/>
  <c r="I16" s="1"/>
  <c r="BA162" i="3"/>
  <c r="E15" i="2" s="1"/>
  <c r="C17" i="1" l="1"/>
  <c r="E16" i="2"/>
  <c r="C15" i="1" s="1"/>
  <c r="F16" i="2"/>
  <c r="C21" i="1"/>
  <c r="I17" i="2"/>
  <c r="G28" l="1"/>
  <c r="I28" s="1"/>
  <c r="E17"/>
  <c r="G24"/>
  <c r="I24" s="1"/>
  <c r="G18" i="1" s="1"/>
  <c r="G26" i="2"/>
  <c r="I26" s="1"/>
  <c r="G20" i="1" s="1"/>
  <c r="G22" i="2"/>
  <c r="I22" s="1"/>
  <c r="G16" i="1" s="1"/>
  <c r="G23" i="2"/>
  <c r="I23" s="1"/>
  <c r="G17" i="1" s="1"/>
  <c r="F17" i="2"/>
  <c r="G27"/>
  <c r="I27" s="1"/>
  <c r="G21" i="1" s="1"/>
  <c r="G21" i="2"/>
  <c r="I21" s="1"/>
  <c r="G15" i="1" s="1"/>
  <c r="C16"/>
  <c r="C19" s="1"/>
  <c r="C22" s="1"/>
  <c r="G25" i="2"/>
  <c r="I25" s="1"/>
  <c r="G19" i="1" s="1"/>
  <c r="H29" i="2" l="1"/>
  <c r="G23" i="1" s="1"/>
  <c r="H30" i="2" l="1"/>
  <c r="G22" i="1"/>
  <c r="C23"/>
  <c r="E30" s="1"/>
  <c r="E31" l="1"/>
  <c r="E34" l="1"/>
</calcChain>
</file>

<file path=xl/sharedStrings.xml><?xml version="1.0" encoding="utf-8"?>
<sst xmlns="http://schemas.openxmlformats.org/spreadsheetml/2006/main" count="590" uniqueCount="397">
  <si>
    <t>Rozpočet</t>
  </si>
  <si>
    <t xml:space="preserve">JKSO </t>
  </si>
  <si>
    <t>Objekt</t>
  </si>
  <si>
    <t>Názov objektu :</t>
  </si>
  <si>
    <t xml:space="preserve">SKP </t>
  </si>
  <si>
    <t xml:space="preserve"> </t>
  </si>
  <si>
    <t>Merná jednotka</t>
  </si>
  <si>
    <t>Stavba</t>
  </si>
  <si>
    <t>Názov stavby :</t>
  </si>
  <si>
    <t>Počet jednotek</t>
  </si>
  <si>
    <t>Náklady na m.j.</t>
  </si>
  <si>
    <t>Projektant</t>
  </si>
  <si>
    <t>Typ rozpočta</t>
  </si>
  <si>
    <t>Spracovateľ projektu :</t>
  </si>
  <si>
    <t>Objednávateľ :</t>
  </si>
  <si>
    <t>Zhotoviteľ :</t>
  </si>
  <si>
    <t>Zákázkové číslo :</t>
  </si>
  <si>
    <t>Rozpočtár:</t>
  </si>
  <si>
    <t>Počet listov :</t>
  </si>
  <si>
    <t>ROZPOČTOVÉ NÁKLADY</t>
  </si>
  <si>
    <t>Základné rozpočtové náklady (€)</t>
  </si>
  <si>
    <t>Ostatné rozpočtové náklady (€)</t>
  </si>
  <si>
    <t>HSV celkom</t>
  </si>
  <si>
    <t>Z</t>
  </si>
  <si>
    <t>PSV celkom</t>
  </si>
  <si>
    <t>R</t>
  </si>
  <si>
    <t>M práce celkom</t>
  </si>
  <si>
    <t>N</t>
  </si>
  <si>
    <t>M dodávky celkom</t>
  </si>
  <si>
    <t>ZRN celkom</t>
  </si>
  <si>
    <t>HZS</t>
  </si>
  <si>
    <t>ZRN+HZS</t>
  </si>
  <si>
    <t>Ostatné náklady neuvedené</t>
  </si>
  <si>
    <t>ZRN+ost.náklady+HZS</t>
  </si>
  <si>
    <t>Ostatné náklady celkom</t>
  </si>
  <si>
    <t>Vypracoval</t>
  </si>
  <si>
    <t>Za zhotoviteľa</t>
  </si>
  <si>
    <t>Za objednávateľa</t>
  </si>
  <si>
    <t>Meno :</t>
  </si>
  <si>
    <t>Dátum :</t>
  </si>
  <si>
    <t>Podpis :</t>
  </si>
  <si>
    <t>Podpis:</t>
  </si>
  <si>
    <t>Základ pre DPH</t>
  </si>
  <si>
    <t xml:space="preserve">%  </t>
  </si>
  <si>
    <t>DPH</t>
  </si>
  <si>
    <t xml:space="preserve">% </t>
  </si>
  <si>
    <t>CENA ZA OBJEKT CELKOM</t>
  </si>
  <si>
    <t>Poznámka :</t>
  </si>
  <si>
    <t>Stavba :</t>
  </si>
  <si>
    <t>Rozpočet :</t>
  </si>
  <si>
    <t>Objekt :</t>
  </si>
  <si>
    <t>REKAPITULÁCIA  STAVEBNÝCH  DIELOV</t>
  </si>
  <si>
    <t>Stavebný diel</t>
  </si>
  <si>
    <t>HSV</t>
  </si>
  <si>
    <t>PSV</t>
  </si>
  <si>
    <t>Dodávka</t>
  </si>
  <si>
    <t>Montáž</t>
  </si>
  <si>
    <t>CELKOM  OBJEKT (€)</t>
  </si>
  <si>
    <t>CELKOM OBJEKT (Sk)</t>
  </si>
  <si>
    <t>VEDĽAJŠIE ROZPOČTOVÉ  NÁKLADY</t>
  </si>
  <si>
    <t>Názov VRN</t>
  </si>
  <si>
    <t>€</t>
  </si>
  <si>
    <t>%</t>
  </si>
  <si>
    <t>Základňa</t>
  </si>
  <si>
    <t>CELKOM VRN (€)</t>
  </si>
  <si>
    <t>CELKOM VRN (Sk)</t>
  </si>
  <si>
    <t xml:space="preserve">Položkový rozpočet </t>
  </si>
  <si>
    <t>Rozpočet:</t>
  </si>
  <si>
    <t>P.č.</t>
  </si>
  <si>
    <t>Číslo položky</t>
  </si>
  <si>
    <t>Názov položky</t>
  </si>
  <si>
    <t>MJ</t>
  </si>
  <si>
    <t>množstvo</t>
  </si>
  <si>
    <t>cena / MJ (€)</t>
  </si>
  <si>
    <t>celkom (€)</t>
  </si>
  <si>
    <t>cena/MJ (Sk)</t>
  </si>
  <si>
    <t>celkom (Sk)</t>
  </si>
  <si>
    <t>Diel:</t>
  </si>
  <si>
    <t>ks</t>
  </si>
  <si>
    <t>Celkom za</t>
  </si>
  <si>
    <t>11</t>
  </si>
  <si>
    <t>EMPONT s.r.o.</t>
  </si>
  <si>
    <t>165</t>
  </si>
  <si>
    <t>Kultúrny dom Trstín</t>
  </si>
  <si>
    <t>Objekt KD - vykurovanie</t>
  </si>
  <si>
    <t>9</t>
  </si>
  <si>
    <t>OSTATNÉ KONŠTRUKCIE,BÚRANIE</t>
  </si>
  <si>
    <t>952901114</t>
  </si>
  <si>
    <t>Vyčistenie budov byt. alebo občian. výstavby pri v ýške podlaž. nad 4 m</t>
  </si>
  <si>
    <t>m2</t>
  </si>
  <si>
    <t>971033431</t>
  </si>
  <si>
    <t>Vybúr. otvorov do 0,25 m2 murivo tehl. MV, MVC hr. do 15 cm</t>
  </si>
  <si>
    <t>kus</t>
  </si>
  <si>
    <t>974031133</t>
  </si>
  <si>
    <t>Vysekanie rýh v tehelnom murive hl. do 5 cm š. do 10 cm</t>
  </si>
  <si>
    <t>m</t>
  </si>
  <si>
    <t>9091     R00</t>
  </si>
  <si>
    <t xml:space="preserve">Hzs-nezmeritelne stavebné prace búracie </t>
  </si>
  <si>
    <t>hod</t>
  </si>
  <si>
    <t>9092     R01</t>
  </si>
  <si>
    <t>Hzs-nezmeritelne stavebné prace murárske oprava omietok pro búracích prácach</t>
  </si>
  <si>
    <t>9093     R01</t>
  </si>
  <si>
    <t>Hzs-nezmeritelne prace maliarske a finálne práce</t>
  </si>
  <si>
    <t>713</t>
  </si>
  <si>
    <t>IZOLÁCIE TEPELNÉ</t>
  </si>
  <si>
    <t>713463111</t>
  </si>
  <si>
    <t>Montáž tep.izo.potrubia pod stropom skr.PE(Mirelon ,...)upev.sponou potr.DN 18</t>
  </si>
  <si>
    <t>713463112</t>
  </si>
  <si>
    <t>Montáž tep.izol.potrubia pod stropom skr.PE(Mirelo n,...)upev.sponou potr.DN 22</t>
  </si>
  <si>
    <t>713463113</t>
  </si>
  <si>
    <t>Montáž tep.izol.potrubia pod stropom skr.PE(Mirelo n,...)upev.sponou potr.DN 25</t>
  </si>
  <si>
    <t>713463114</t>
  </si>
  <si>
    <t>Montáž tep.izol.potrubia pod stropom skr.PE(Mirelo n,...)upev.sponou potr.DN 32</t>
  </si>
  <si>
    <t>713463115</t>
  </si>
  <si>
    <t>Montáž tep.izol.potrubia pod stropom skr.PE(Mirelo n,...)upev.sponou potr.DN 42</t>
  </si>
  <si>
    <t>713463116</t>
  </si>
  <si>
    <t>Montáž tep.izol.potrubia pod stropom skr.PE(Mirelo n,...)upev.sponou potr.DN 50</t>
  </si>
  <si>
    <t>2837795086a</t>
  </si>
  <si>
    <t>Tubolit DG 18/20</t>
  </si>
  <si>
    <t>bm</t>
  </si>
  <si>
    <t>2837795087B</t>
  </si>
  <si>
    <t>Tubolit DG 22/20</t>
  </si>
  <si>
    <t>2837795088H</t>
  </si>
  <si>
    <t>Tubolit DG 28/20</t>
  </si>
  <si>
    <t>2837795089</t>
  </si>
  <si>
    <t>Tubolit DG 35/30</t>
  </si>
  <si>
    <t>28377950891</t>
  </si>
  <si>
    <t>Tubolit DG 42/30</t>
  </si>
  <si>
    <t>28377950892</t>
  </si>
  <si>
    <t>Tubolit DG 54/30</t>
  </si>
  <si>
    <t>998713201</t>
  </si>
  <si>
    <t>Presun hmôt pre izolácie tepelné v objektoch výšky do 6 m</t>
  </si>
  <si>
    <t>730</t>
  </si>
  <si>
    <t>ÚSTREDNÉ KÚRENIE</t>
  </si>
  <si>
    <t>906730000T00</t>
  </si>
  <si>
    <t xml:space="preserve">HZS - Revízia a komplexná skúška vykurovania </t>
  </si>
  <si>
    <t>914730111T00</t>
  </si>
  <si>
    <t>HZS - Napustenie, preplach odvzdušnenie vykurovacieho systému</t>
  </si>
  <si>
    <t>HZS-003</t>
  </si>
  <si>
    <t xml:space="preserve">HZS - Vyregulovanie vykurovacieho systému </t>
  </si>
  <si>
    <t>súbor</t>
  </si>
  <si>
    <t>731</t>
  </si>
  <si>
    <t>KOTOLNE</t>
  </si>
  <si>
    <t>7310017372</t>
  </si>
  <si>
    <t>HZS - Servisné spustenie kotla (servisný technik + materiál)</t>
  </si>
  <si>
    <t>7222296112</t>
  </si>
  <si>
    <t xml:space="preserve">Montáž expanznej nádoby </t>
  </si>
  <si>
    <t>súb</t>
  </si>
  <si>
    <t>731249126</t>
  </si>
  <si>
    <t>Montáž kotlov ocel. na kvapalné a plynné palivo na d 35 do 52 kW</t>
  </si>
  <si>
    <t>731259452</t>
  </si>
  <si>
    <t xml:space="preserve">Montáž odvodu spalín </t>
  </si>
  <si>
    <t>0010013517</t>
  </si>
  <si>
    <t>3x ecoTEC plus VU 486 /5 -5, multiMATIC 700 +modul VR71 na 3 riadené okruhy + 3x kaskádový modul VR32</t>
  </si>
  <si>
    <t>0010015945</t>
  </si>
  <si>
    <t>Stacionárny zásobník uniSTOR VIH R 200 B koncovkou</t>
  </si>
  <si>
    <t>0010021530</t>
  </si>
  <si>
    <t xml:space="preserve">Závesný kondenzačný kotol ecoTEC plus VU 486 /5 -5 </t>
  </si>
  <si>
    <t>0020042761</t>
  </si>
  <si>
    <t xml:space="preserve">S1 základná pripoj. sada pre 2 kotly </t>
  </si>
  <si>
    <t>0020042769</t>
  </si>
  <si>
    <t xml:space="preserve">Pred..enie o 130 mm x 1,0 m </t>
  </si>
  <si>
    <t>0020042772</t>
  </si>
  <si>
    <t xml:space="preserve">S3 rozširujúca sada pre 3. a 4. kotol </t>
  </si>
  <si>
    <t>0020107875</t>
  </si>
  <si>
    <t xml:space="preserve">Anuloid WH C 160 s magnet. filtrom </t>
  </si>
  <si>
    <t>0020151855</t>
  </si>
  <si>
    <t xml:space="preserve">Tepelná izolácia, anuloid WH </t>
  </si>
  <si>
    <t>0020256403</t>
  </si>
  <si>
    <t xml:space="preserve">Uzatváracie ventily pre ecoTEC plus 48 až 120 kW </t>
  </si>
  <si>
    <t>3.023953</t>
  </si>
  <si>
    <t>Sada hydraulického pripojenia 2 kotlov v kaskáde vrátane montáže</t>
  </si>
  <si>
    <t>3.023954</t>
  </si>
  <si>
    <t>Sada hydraulického pripojenia ďalšieho kotla do kaskády vrátane montáže</t>
  </si>
  <si>
    <t>3.023955</t>
  </si>
  <si>
    <t>Sada bezpečnostných prvkov kaskády kotlov vrátane montáže</t>
  </si>
  <si>
    <t>303960</t>
  </si>
  <si>
    <t xml:space="preserve">Kaskádová spätná klapka </t>
  </si>
  <si>
    <t>305827</t>
  </si>
  <si>
    <t>Poistná skupina pre stacionárne zásobníky 10 bar nad 200 l</t>
  </si>
  <si>
    <t>36012ES7</t>
  </si>
  <si>
    <t>D+M PAW.K31–DN 25 DAB.EVOSTA2 40-70/180</t>
  </si>
  <si>
    <t>36052MES7</t>
  </si>
  <si>
    <t>D+M PAW.K32–DN 25 DAB.EVOSTA2 40-70/180</t>
  </si>
  <si>
    <t>3735</t>
  </si>
  <si>
    <t>REDUKČNÁ SADA DN 25 / DN 32 H 24 mm</t>
  </si>
  <si>
    <t>4111</t>
  </si>
  <si>
    <t>PAW.MV40 PAW.MV1 pre ďalší 1 modul HORIZONTÁLNY DISTRIBUČNÝ ROZDEĽOVAČ</t>
  </si>
  <si>
    <t>4114</t>
  </si>
  <si>
    <t>PAW.MV40 PAW.MV4 pre 4 moduly HORIZONTÁLNY DISTRIBUČNÝ ROZDEĽOVAČ</t>
  </si>
  <si>
    <t>41221MEP6</t>
  </si>
  <si>
    <t>D+M PAW.K32–DN 40 DAB.EVOPLUS B 60/250.40 M</t>
  </si>
  <si>
    <t>41610</t>
  </si>
  <si>
    <t>D+M PAW.RS 40-32 REDUKČNÁ SADA DN 40 - DN 32</t>
  </si>
  <si>
    <t>41651</t>
  </si>
  <si>
    <t>D+M PAW.DR 41651 NÁSTENNÉ DRŽIAKY DN 40</t>
  </si>
  <si>
    <t>sada</t>
  </si>
  <si>
    <t>5006131</t>
  </si>
  <si>
    <t xml:space="preserve">IVAR.KONZOLA KIT 3/4” x 3/4” </t>
  </si>
  <si>
    <t>909090</t>
  </si>
  <si>
    <t xml:space="preserve">D+M Exteriérový nerezový komín DN180 - 9m </t>
  </si>
  <si>
    <t>kpl</t>
  </si>
  <si>
    <t>A102L27</t>
  </si>
  <si>
    <t>Expanzná nádoba IVAR.ER 24 - AQUAHOT 24 l; 8 bar; 3/4”</t>
  </si>
  <si>
    <t>IVA.730.DK</t>
  </si>
  <si>
    <t>D+M IVAR.DEVAP-KAB 030 ZMÄKČOVACÍ FILTER PRE ÚPRAVU TVRDOSTI VODY</t>
  </si>
  <si>
    <t>IVA.730.DKX</t>
  </si>
  <si>
    <t>D+M Pripojovacie armatúry k montáži zmäkčovacieho filtra</t>
  </si>
  <si>
    <t>998731201</t>
  </si>
  <si>
    <t xml:space="preserve">Presun hmôt pre kotolne umiestnené vo výške do 6 m </t>
  </si>
  <si>
    <t>733</t>
  </si>
  <si>
    <t>ROZVOD POTRUBÍ</t>
  </si>
  <si>
    <t>733171102</t>
  </si>
  <si>
    <t xml:space="preserve">Montáž plastového rozvodu </t>
  </si>
  <si>
    <t>733226305</t>
  </si>
  <si>
    <t>Potrubie medené polotvrdé spojované lisovaním DN 2 5</t>
  </si>
  <si>
    <t>733227307</t>
  </si>
  <si>
    <t xml:space="preserve">Potrubie medené tvrdé spojované lisovaním DN 50 ÚT </t>
  </si>
  <si>
    <t>733291102</t>
  </si>
  <si>
    <t xml:space="preserve">Tlaková skúška potrubia Cu do d 64 </t>
  </si>
  <si>
    <t>733391102</t>
  </si>
  <si>
    <t xml:space="preserve">Tlaková skúška potrubia plastového do d 50 </t>
  </si>
  <si>
    <t>345141100</t>
  </si>
  <si>
    <t xml:space="preserve">Závesný a kotviaci systém </t>
  </si>
  <si>
    <t>510008</t>
  </si>
  <si>
    <t xml:space="preserve">Redukovaná vsuvka PRESS PT 5700 20 x 16 </t>
  </si>
  <si>
    <t>510024</t>
  </si>
  <si>
    <t xml:space="preserve">Redukovaná vsuvka PRESS PT 5700 32 x 16 </t>
  </si>
  <si>
    <t>510029</t>
  </si>
  <si>
    <t xml:space="preserve">Redukovaná vsuvka PRESS PT 5700 50 x 40 </t>
  </si>
  <si>
    <t>510031</t>
  </si>
  <si>
    <t xml:space="preserve">Redukovaná vsuvka PRESS PT 5700 32 x 40 </t>
  </si>
  <si>
    <t>512001</t>
  </si>
  <si>
    <t xml:space="preserve">T-kus PRESS 16 x 16 x 16 </t>
  </si>
  <si>
    <t>512004</t>
  </si>
  <si>
    <t xml:space="preserve">T-kus PRESS PT 5720 (redukovaný) 20 x 16 x 20 </t>
  </si>
  <si>
    <t>512005</t>
  </si>
  <si>
    <t xml:space="preserve">T-kus PRESS PT 5720 (redukovaný) 26 x 16 x 26 </t>
  </si>
  <si>
    <t>512007</t>
  </si>
  <si>
    <t xml:space="preserve">T-kus PRESS PT 5720 (redukovaný) 20 x 20 x 16 </t>
  </si>
  <si>
    <t>512009</t>
  </si>
  <si>
    <t xml:space="preserve">T-kus PRESS PT 5720 (redukovaný) 20 x 16 x 16 </t>
  </si>
  <si>
    <t>512010</t>
  </si>
  <si>
    <t xml:space="preserve">T-kus PRESS PT 5720 (redukovaný) 26 x 16 x 20 </t>
  </si>
  <si>
    <t>512014</t>
  </si>
  <si>
    <t xml:space="preserve">T-kus PRESS PT 5720 (redukovaný) 20 x 26 x 20 </t>
  </si>
  <si>
    <t>512015</t>
  </si>
  <si>
    <t xml:space="preserve">T-kus PRESS PT 5720 (redukovaný) 32 x 16 x 32 </t>
  </si>
  <si>
    <t>512019</t>
  </si>
  <si>
    <t xml:space="preserve">T-kus PRESS PT 5720 (redukovaný) 26 x 32 x 26 </t>
  </si>
  <si>
    <t>512035</t>
  </si>
  <si>
    <t xml:space="preserve">T-kus PRESS PT 5720 40 x 40 x 40 </t>
  </si>
  <si>
    <t>512036</t>
  </si>
  <si>
    <t xml:space="preserve">T-kus PRESS PT 5720 50 x 50 x 50 </t>
  </si>
  <si>
    <t>512037</t>
  </si>
  <si>
    <t xml:space="preserve">T-kus PRESS PT 5720 (redukovaný) 40 x 32 x 40 </t>
  </si>
  <si>
    <t>512052</t>
  </si>
  <si>
    <t xml:space="preserve">T-kus PRESS PT 5720 (redukovaný) 32 x 32 x 20 </t>
  </si>
  <si>
    <t>512053</t>
  </si>
  <si>
    <t xml:space="preserve">T-kus PRESS PT 5720 (redukovaný) 32 x 32 x 26 </t>
  </si>
  <si>
    <t>512095</t>
  </si>
  <si>
    <t xml:space="preserve">T-kus PRESS PT 5720 (redukovaný) 50 x 40 x 50 </t>
  </si>
  <si>
    <t>83516001</t>
  </si>
  <si>
    <t xml:space="preserve">Viacvrstvové potrubie ALPEX - DUO (tyc) 16x2,0 </t>
  </si>
  <si>
    <t>83520001</t>
  </si>
  <si>
    <t xml:space="preserve">Viacvrstvové potrubie ALPEX - DUO (tyc) 20x2,0 </t>
  </si>
  <si>
    <t>83526001</t>
  </si>
  <si>
    <t xml:space="preserve">Viacvrstvové potrubie ALPEX - DUO (tyc) 26x3,0 </t>
  </si>
  <si>
    <t>83532001</t>
  </si>
  <si>
    <t xml:space="preserve">Viacvrstvové potrubie ALPEX - DUO (tyc) 32x3,0 </t>
  </si>
  <si>
    <t>83540005</t>
  </si>
  <si>
    <t xml:space="preserve">Viacvrstvové potrubie ALPEX - DUO (tyc) 40x3,5 </t>
  </si>
  <si>
    <t>83550005</t>
  </si>
  <si>
    <t xml:space="preserve">Viacvrstvové potrubie ALPEX - DUO (tyc) 50x4,0 </t>
  </si>
  <si>
    <t>998733201</t>
  </si>
  <si>
    <t>Presun hmôt pre potrubie UK v objektoch  výšky do 6 m</t>
  </si>
  <si>
    <t>734</t>
  </si>
  <si>
    <t>ARMATÚRY</t>
  </si>
  <si>
    <t>734209103</t>
  </si>
  <si>
    <t xml:space="preserve">Montáž armatúr s jedným závitom G 1/2 </t>
  </si>
  <si>
    <t>734209105</t>
  </si>
  <si>
    <t xml:space="preserve">Montáž armatúr s jedným závitom G 1 </t>
  </si>
  <si>
    <t>734209113</t>
  </si>
  <si>
    <t xml:space="preserve">Montáž armatúr s dvoma závitmi G 1/2 </t>
  </si>
  <si>
    <t>734209114</t>
  </si>
  <si>
    <t xml:space="preserve">Montáž armatúr s dvoma závitmi G 3/4 </t>
  </si>
  <si>
    <t>734209115</t>
  </si>
  <si>
    <t xml:space="preserve">Montáž armatúr s dvoma závitmi G 1 </t>
  </si>
  <si>
    <t>734209118</t>
  </si>
  <si>
    <t xml:space="preserve">Montáž armatúr s dvoma závitmi G 2 </t>
  </si>
  <si>
    <t>500845</t>
  </si>
  <si>
    <t>VEKOLUXIVAR priamy, regulacný, pre dvojrúrkový EK x 1/2"</t>
  </si>
  <si>
    <t>500848</t>
  </si>
  <si>
    <t>VEKOLUXIVAR rohový, regulacný, pre dvojrúrkový EK x 1/2"</t>
  </si>
  <si>
    <t>501172</t>
  </si>
  <si>
    <t>Hlavica termostatická kvapalinová IVAR T.5000</t>
  </si>
  <si>
    <t>KD15</t>
  </si>
  <si>
    <t>IVAR.PV KD 1/2” F x 3/4” F; 0,540 POISTNÝ VENTIL PRE KÚRENIE</t>
  </si>
  <si>
    <t>MR50004BB</t>
  </si>
  <si>
    <t xml:space="preserve">Tlakomer radiálny 0-4bar IVAR.MR 50 </t>
  </si>
  <si>
    <t>REF 6811500</t>
  </si>
  <si>
    <t xml:space="preserve">Doplňovacie zariadenie  Reflex FILLCONTROL PLUS </t>
  </si>
  <si>
    <t>301010102</t>
  </si>
  <si>
    <t>Vypúšťací guľový uzáver DN15</t>
  </si>
  <si>
    <t>4223K0102</t>
  </si>
  <si>
    <t>Uzáver guľový voda PERFECTA, FF páčka 3/4"- 8363R0</t>
  </si>
  <si>
    <t>4223K0103</t>
  </si>
  <si>
    <t>Uzáver guľový voda PERFECTA, FF páčka 1"- 8363R006</t>
  </si>
  <si>
    <t>4223K0106</t>
  </si>
  <si>
    <t>Uzáver guľový voda PERFECTA, FF páčka 2"- 8363R009</t>
  </si>
  <si>
    <t>4228C02113</t>
  </si>
  <si>
    <t>Klapka spätná EURA ťažká 1"</t>
  </si>
  <si>
    <t>520136</t>
  </si>
  <si>
    <t>Magnetický filter DIRTSTOP XL DN25- otočný s cyklónovovou vložkou</t>
  </si>
  <si>
    <t>558510</t>
  </si>
  <si>
    <t>Bezpečnostný uzáver na meranie tlaku DN20 IVAR.5585</t>
  </si>
  <si>
    <t>AOV</t>
  </si>
  <si>
    <t>Automatický odvzdušňovací ventil DN15</t>
  </si>
  <si>
    <t>EK15</t>
  </si>
  <si>
    <t>HENCO EUROKONUS 3/4 x15 NA MED</t>
  </si>
  <si>
    <t>998734201</t>
  </si>
  <si>
    <t>Presun hmôt pre armatúry UK v objektoch  výšky do 6 m</t>
  </si>
  <si>
    <t>735</t>
  </si>
  <si>
    <t>VYKUROVACIE TELESÁ</t>
  </si>
  <si>
    <t>735158120</t>
  </si>
  <si>
    <t>Vykur. telesá panel. 2 radové, tlak. skúšky telies vodou</t>
  </si>
  <si>
    <t>735158130</t>
  </si>
  <si>
    <t>Vykur. telesá pan.  3 radové, tlak. skúšky telies vodou</t>
  </si>
  <si>
    <t>735159230</t>
  </si>
  <si>
    <t>Montáž vyk. telies panel. 2 rad. do 1980mm okrem V SŽ a rúrk.</t>
  </si>
  <si>
    <t>735159330</t>
  </si>
  <si>
    <t>Montáž vyk. telies panel. 3 rad. do 1980mm okrem V SŽ a rúrk.</t>
  </si>
  <si>
    <t>4849D2293</t>
  </si>
  <si>
    <t>Radiátor KORAD, Typ 20 VKP,L - dĺž.600 x výš.600 m</t>
  </si>
  <si>
    <t>4849D2603</t>
  </si>
  <si>
    <t>Radiátor KORAD, Typ 21 VKP,L - dĺž.600 x výš.600 m</t>
  </si>
  <si>
    <t>4849D2605</t>
  </si>
  <si>
    <t>Radiátor KORAD, Typ 21 VKP,L - dĺž.800 x výš.600 m</t>
  </si>
  <si>
    <t>4849D2606</t>
  </si>
  <si>
    <t>Radiátor KORAD, Typ 21 VKP,L - dĺž.900 x výš.600 m</t>
  </si>
  <si>
    <t>4849D2607</t>
  </si>
  <si>
    <t>Radiátor KORAD, Typ 21 VKP,L - dĺž.1000 x výš.600</t>
  </si>
  <si>
    <t>4849D2613</t>
  </si>
  <si>
    <t>Radiátor KORAD, Typ 21 VKP,L - dĺž.1600 x výš.600</t>
  </si>
  <si>
    <t>4849D2633</t>
  </si>
  <si>
    <t>Radiátor KORAD, Typ 21 VKP,L - dĺž.600 x výš.900 m</t>
  </si>
  <si>
    <t>4849D2895</t>
  </si>
  <si>
    <t>Radiátor KORAD, Typ 22 VKP,L - dĺž.800 x výš.600 m</t>
  </si>
  <si>
    <t>4849D2897</t>
  </si>
  <si>
    <t>Radiátor KORAD, Typ 22 VKP,L - dĺž.1000 x výš.600</t>
  </si>
  <si>
    <t>4849D2899</t>
  </si>
  <si>
    <t>Radiátor KORAD, Typ 22 VKP,L - dĺž.1200 x výš.600</t>
  </si>
  <si>
    <t>4849D2901</t>
  </si>
  <si>
    <t>Radiátor KORAD, Typ 22 VKP,L - dĺž.1400 x výš.600</t>
  </si>
  <si>
    <t>4849D2905</t>
  </si>
  <si>
    <t>Radiátor KORAD, Typ 22 VKP,L - dĺž.1800 x výš.600</t>
  </si>
  <si>
    <t>4849D2907</t>
  </si>
  <si>
    <t>Radiátor KORAD, Typ 22 VKP,L - dĺž.2000 x výš.600</t>
  </si>
  <si>
    <t>4849D3009</t>
  </si>
  <si>
    <t>Radiátor KORAD, Typ 33 VKP,L - dĺž.1200 x výš.300</t>
  </si>
  <si>
    <t>4849D3097</t>
  </si>
  <si>
    <t>Radiátor KORAD, Typ 33 VKP,L - dĺž.1000 x výš.600</t>
  </si>
  <si>
    <t>4849D3099</t>
  </si>
  <si>
    <t>Radiátor KORAD, Typ 33 VKP,L - dĺž.1200 x výš.600</t>
  </si>
  <si>
    <t>4849D3103</t>
  </si>
  <si>
    <t>Radiátor KORAD, Typ 33 VKP,L - dĺž.1600 x výš.600</t>
  </si>
  <si>
    <t>998735201</t>
  </si>
  <si>
    <t>Presun hmôt pre vykur. telesá UK v objektoch  výšk y do 6 m</t>
  </si>
  <si>
    <t>794</t>
  </si>
  <si>
    <t>VZDUCHOTECHNIKA</t>
  </si>
  <si>
    <t>970124</t>
  </si>
  <si>
    <t xml:space="preserve">D+M Vetrací otvor 400x200 </t>
  </si>
  <si>
    <t>970125</t>
  </si>
  <si>
    <t xml:space="preserve">D+M Vetrací otvor 600x300 </t>
  </si>
  <si>
    <t>D96</t>
  </si>
  <si>
    <t>PRESUNY SUTE A VYBÚRANÝCH HMÔT</t>
  </si>
  <si>
    <t>979009001</t>
  </si>
  <si>
    <t xml:space="preserve">Poplatok za skládku sute </t>
  </si>
  <si>
    <t>t</t>
  </si>
  <si>
    <t>979081111</t>
  </si>
  <si>
    <t xml:space="preserve">Odvoz sute a vybúraných hmôt na skládku do 1 km </t>
  </si>
  <si>
    <t>979081121</t>
  </si>
  <si>
    <t>Odvoz sute a vybúraných hmôt na skládku každý ďalš í 1 km</t>
  </si>
  <si>
    <t>979082111</t>
  </si>
  <si>
    <t>Vnútrostavenisková doprava sute a vybúraných hmôt do 10 m</t>
  </si>
  <si>
    <t>979094211</t>
  </si>
  <si>
    <t xml:space="preserve">Nakladanie alebo prekladanie sute </t>
  </si>
  <si>
    <t>Sťažené výrobné podmienky</t>
  </si>
  <si>
    <t>Oborová prirážka</t>
  </si>
  <si>
    <t>Presun stavebných kapacít</t>
  </si>
  <si>
    <t>Mimostavenisková doprava</t>
  </si>
  <si>
    <t>Zariadenie staveniska</t>
  </si>
  <si>
    <t>Prevádzka investora</t>
  </si>
  <si>
    <t>Kompletačná činnosť (IČD)</t>
  </si>
  <si>
    <t>Rezerva rozpočtu</t>
  </si>
  <si>
    <t xml:space="preserve">Rozpočet je vypracovaný na základe dokumentácie pre stavebné povolenie a má len informatívny charakter.
Obsah rozpočtu po pripomienkovaní projektu sa musí upresniť spracovateľom ponuky.
Za správnosť počtu zariadení, dĺžok potrubia zodpovedá spracovateľ cenovej ponuky.
Rozpočet neobsahuje demontáž existujúcich vykurovacích zariadení.
					</t>
  </si>
  <si>
    <t>SLEPÝ POLOŽKOVÝ ROZPOČET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</si>
</sst>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.000\ [$€-1]"/>
    <numFmt numFmtId="167" formatCode="#,##0.00\ &quot;Sk&quot;"/>
    <numFmt numFmtId="168" formatCode="#,##0.000"/>
  </numFmts>
  <fonts count="16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left"/>
    </xf>
    <xf numFmtId="0" fontId="4" fillId="0" borderId="7" xfId="0" applyFont="1" applyBorder="1"/>
    <xf numFmtId="49" fontId="4" fillId="0" borderId="8" xfId="0" applyNumberFormat="1" applyFont="1" applyBorder="1" applyAlignment="1">
      <alignment horizontal="left"/>
    </xf>
    <xf numFmtId="0" fontId="1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3" fillId="0" borderId="9" xfId="0" applyFont="1" applyBorder="1"/>
    <xf numFmtId="0" fontId="0" fillId="0" borderId="11" xfId="0" applyBorder="1"/>
    <xf numFmtId="49" fontId="4" fillId="0" borderId="13" xfId="0" applyNumberFormat="1" applyFont="1" applyBorder="1" applyAlignment="1">
      <alignment horizontal="left"/>
    </xf>
    <xf numFmtId="49" fontId="3" fillId="2" borderId="9" xfId="0" applyNumberFormat="1" applyFont="1" applyFill="1" applyBorder="1"/>
    <xf numFmtId="49" fontId="1" fillId="2" borderId="10" xfId="0" applyNumberFormat="1" applyFont="1" applyFill="1" applyBorder="1"/>
    <xf numFmtId="0" fontId="3" fillId="2" borderId="11" xfId="0" applyFont="1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0" fillId="0" borderId="14" xfId="0" applyBorder="1"/>
    <xf numFmtId="0" fontId="4" fillId="0" borderId="12" xfId="0" applyFont="1" applyFill="1" applyBorder="1"/>
    <xf numFmtId="3" fontId="4" fillId="0" borderId="13" xfId="0" applyNumberFormat="1" applyFont="1" applyBorder="1" applyAlignment="1">
      <alignment horizontal="left"/>
    </xf>
    <xf numFmtId="0" fontId="0" fillId="0" borderId="0" xfId="0" applyFill="1"/>
    <xf numFmtId="49" fontId="3" fillId="2" borderId="15" xfId="0" applyNumberFormat="1" applyFont="1" applyFill="1" applyBorder="1"/>
    <xf numFmtId="49" fontId="1" fillId="2" borderId="16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2" xfId="0" applyNumberFormat="1" applyFont="1" applyBorder="1" applyAlignment="1">
      <alignment horizontal="left"/>
    </xf>
    <xf numFmtId="0" fontId="4" fillId="0" borderId="17" xfId="0" applyFont="1" applyBorder="1"/>
    <xf numFmtId="0" fontId="4" fillId="0" borderId="12" xfId="0" applyNumberFormat="1" applyFont="1" applyBorder="1"/>
    <xf numFmtId="0" fontId="4" fillId="0" borderId="18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0" fillId="0" borderId="15" xfId="0" applyBorder="1"/>
    <xf numFmtId="0" fontId="4" fillId="0" borderId="18" xfId="0" applyFont="1" applyBorder="1" applyAlignment="1">
      <alignment horizontal="left"/>
    </xf>
    <xf numFmtId="0" fontId="0" fillId="0" borderId="0" xfId="0" applyBorder="1"/>
    <xf numFmtId="0" fontId="0" fillId="0" borderId="19" xfId="0" applyBorder="1"/>
    <xf numFmtId="0" fontId="4" fillId="0" borderId="12" xfId="0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Fill="1" applyBorder="1" applyAlignment="1"/>
    <xf numFmtId="0" fontId="4" fillId="0" borderId="18" xfId="0" applyFont="1" applyBorder="1" applyAlignment="1"/>
    <xf numFmtId="3" fontId="0" fillId="0" borderId="0" xfId="0" applyNumberFormat="1"/>
    <xf numFmtId="0" fontId="4" fillId="0" borderId="9" xfId="0" applyFont="1" applyBorder="1"/>
    <xf numFmtId="0" fontId="4" fillId="0" borderId="7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3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8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5" xfId="0" applyBorder="1"/>
    <xf numFmtId="0" fontId="0" fillId="0" borderId="9" xfId="0" applyBorder="1"/>
    <xf numFmtId="3" fontId="0" fillId="0" borderId="11" xfId="0" applyNumberFormat="1" applyBorder="1"/>
    <xf numFmtId="0" fontId="0" fillId="0" borderId="10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4" xfId="0" applyFont="1" applyFill="1" applyBorder="1"/>
    <xf numFmtId="0" fontId="3" fillId="2" borderId="6" xfId="0" applyFont="1" applyFill="1" applyBorder="1"/>
    <xf numFmtId="0" fontId="3" fillId="2" borderId="5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3" fillId="2" borderId="34" xfId="0" applyFont="1" applyFill="1" applyBorder="1"/>
    <xf numFmtId="0" fontId="0" fillId="0" borderId="16" xfId="0" applyBorder="1"/>
    <xf numFmtId="0" fontId="0" fillId="0" borderId="35" xfId="0" applyBorder="1"/>
    <xf numFmtId="0" fontId="0" fillId="0" borderId="3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37" xfId="0" applyBorder="1"/>
    <xf numFmtId="0" fontId="0" fillId="0" borderId="0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65" fontId="0" fillId="0" borderId="41" xfId="0" applyNumberFormat="1" applyBorder="1" applyAlignment="1">
      <alignment horizontal="right"/>
    </xf>
    <xf numFmtId="166" fontId="0" fillId="0" borderId="41" xfId="0" applyNumberFormat="1" applyBorder="1"/>
    <xf numFmtId="165" fontId="0" fillId="0" borderId="10" xfId="0" applyNumberFormat="1" applyBorder="1" applyAlignment="1">
      <alignment horizontal="right"/>
    </xf>
    <xf numFmtId="166" fontId="0" fillId="0" borderId="10" xfId="0" applyNumberFormat="1" applyBorder="1"/>
    <xf numFmtId="0" fontId="6" fillId="2" borderId="28" xfId="0" applyFont="1" applyFill="1" applyBorder="1"/>
    <xf numFmtId="0" fontId="6" fillId="2" borderId="31" xfId="0" applyFont="1" applyFill="1" applyBorder="1"/>
    <xf numFmtId="166" fontId="6" fillId="3" borderId="29" xfId="0" applyNumberFormat="1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6" xfId="1" applyFont="1" applyBorder="1"/>
    <xf numFmtId="0" fontId="1" fillId="0" borderId="46" xfId="1" applyBorder="1"/>
    <xf numFmtId="0" fontId="1" fillId="0" borderId="46" xfId="1" applyBorder="1" applyAlignment="1">
      <alignment horizontal="right"/>
    </xf>
    <xf numFmtId="0" fontId="1" fillId="0" borderId="47" xfId="1" applyFont="1" applyBorder="1"/>
    <xf numFmtId="0" fontId="0" fillId="0" borderId="46" xfId="0" applyNumberFormat="1" applyBorder="1" applyAlignment="1">
      <alignment horizontal="left"/>
    </xf>
    <xf numFmtId="0" fontId="0" fillId="0" borderId="48" xfId="0" applyNumberFormat="1" applyBorder="1"/>
    <xf numFmtId="0" fontId="3" fillId="0" borderId="51" xfId="1" applyFont="1" applyBorder="1"/>
    <xf numFmtId="0" fontId="1" fillId="0" borderId="51" xfId="1" applyBorder="1"/>
    <xf numFmtId="0" fontId="1" fillId="0" borderId="51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3" fillId="2" borderId="56" xfId="0" applyFont="1" applyFill="1" applyBorder="1" applyAlignment="1">
      <alignment horizontal="center"/>
    </xf>
    <xf numFmtId="0" fontId="4" fillId="0" borderId="0" xfId="0" applyFont="1" applyBorder="1"/>
    <xf numFmtId="3" fontId="1" fillId="0" borderId="36" xfId="0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3" fontId="3" fillId="2" borderId="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3" fontId="3" fillId="2" borderId="56" xfId="0" applyNumberFormat="1" applyFont="1" applyFill="1" applyBorder="1"/>
    <xf numFmtId="0" fontId="3" fillId="0" borderId="0" xfId="0" applyFont="1"/>
    <xf numFmtId="0" fontId="0" fillId="2" borderId="1" xfId="0" applyFill="1" applyBorder="1"/>
    <xf numFmtId="0" fontId="3" fillId="2" borderId="3" xfId="0" applyFont="1" applyFill="1" applyBorder="1"/>
    <xf numFmtId="0" fontId="0" fillId="2" borderId="59" xfId="0" applyFill="1" applyBorder="1"/>
    <xf numFmtId="3" fontId="0" fillId="2" borderId="60" xfId="0" applyNumberFormat="1" applyFill="1" applyBorder="1"/>
    <xf numFmtId="3" fontId="2" fillId="0" borderId="0" xfId="0" applyNumberFormat="1" applyFont="1" applyAlignment="1">
      <alignment horizontal="centerContinuous"/>
    </xf>
    <xf numFmtId="0" fontId="0" fillId="2" borderId="34" xfId="0" applyFill="1" applyBorder="1"/>
    <xf numFmtId="0" fontId="3" fillId="2" borderId="61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right"/>
    </xf>
    <xf numFmtId="0" fontId="1" fillId="0" borderId="27" xfId="0" applyFont="1" applyBorder="1"/>
    <xf numFmtId="0" fontId="1" fillId="0" borderId="25" xfId="0" applyFont="1" applyBorder="1"/>
    <xf numFmtId="0" fontId="1" fillId="0" borderId="20" xfId="0" applyFont="1" applyBorder="1"/>
    <xf numFmtId="3" fontId="1" fillId="0" borderId="26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3" fontId="1" fillId="0" borderId="38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31" xfId="0" applyFont="1" applyFill="1" applyBorder="1"/>
    <xf numFmtId="0" fontId="0" fillId="2" borderId="31" xfId="0" applyFill="1" applyBorder="1"/>
    <xf numFmtId="4" fontId="0" fillId="2" borderId="43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7" xfId="1" applyFont="1" applyBorder="1" applyAlignment="1">
      <alignment horizontal="right"/>
    </xf>
    <xf numFmtId="0" fontId="1" fillId="0" borderId="46" xfId="1" applyBorder="1" applyAlignment="1">
      <alignment horizontal="left"/>
    </xf>
    <xf numFmtId="0" fontId="1" fillId="0" borderId="48" xfId="1" applyBorder="1"/>
    <xf numFmtId="0" fontId="1" fillId="0" borderId="53" xfId="1" applyBorder="1"/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2" xfId="1" applyNumberFormat="1" applyFont="1" applyFill="1" applyBorder="1"/>
    <xf numFmtId="0" fontId="4" fillId="2" borderId="10" xfId="1" applyFont="1" applyFill="1" applyBorder="1" applyAlignment="1">
      <alignment horizontal="center"/>
    </xf>
    <xf numFmtId="0" fontId="4" fillId="2" borderId="10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shrinkToFit="1"/>
    </xf>
    <xf numFmtId="0" fontId="4" fillId="2" borderId="12" xfId="1" applyFont="1" applyFill="1" applyBorder="1" applyAlignment="1">
      <alignment horizontal="center"/>
    </xf>
    <xf numFmtId="0" fontId="3" fillId="0" borderId="57" xfId="1" applyFont="1" applyBorder="1" applyAlignment="1">
      <alignment horizontal="center"/>
    </xf>
    <xf numFmtId="49" fontId="3" fillId="0" borderId="57" xfId="1" applyNumberFormat="1" applyFont="1" applyBorder="1" applyAlignment="1">
      <alignment horizontal="left"/>
    </xf>
    <xf numFmtId="0" fontId="3" fillId="0" borderId="57" xfId="1" applyFont="1" applyBorder="1"/>
    <xf numFmtId="0" fontId="1" fillId="0" borderId="11" xfId="1" applyBorder="1" applyAlignment="1">
      <alignment horizontal="center"/>
    </xf>
    <xf numFmtId="0" fontId="1" fillId="0" borderId="11" xfId="1" applyNumberFormat="1" applyBorder="1" applyAlignment="1">
      <alignment horizontal="right"/>
    </xf>
    <xf numFmtId="0" fontId="1" fillId="0" borderId="10" xfId="1" applyNumberFormat="1" applyBorder="1"/>
    <xf numFmtId="0" fontId="1" fillId="0" borderId="14" xfId="1" applyNumberFormat="1" applyBorder="1"/>
    <xf numFmtId="0" fontId="12" fillId="0" borderId="0" xfId="1" applyFont="1"/>
    <xf numFmtId="0" fontId="8" fillId="0" borderId="62" xfId="1" applyFont="1" applyBorder="1" applyAlignment="1">
      <alignment horizontal="center" vertical="top"/>
    </xf>
    <xf numFmtId="49" fontId="8" fillId="0" borderId="62" xfId="1" applyNumberFormat="1" applyFont="1" applyBorder="1" applyAlignment="1">
      <alignment horizontal="left" vertical="top"/>
    </xf>
    <xf numFmtId="0" fontId="8" fillId="0" borderId="62" xfId="1" applyFont="1" applyBorder="1" applyAlignment="1">
      <alignment vertical="top" wrapText="1"/>
    </xf>
    <xf numFmtId="49" fontId="8" fillId="0" borderId="62" xfId="1" applyNumberFormat="1" applyFont="1" applyBorder="1" applyAlignment="1">
      <alignment horizontal="center" shrinkToFit="1"/>
    </xf>
    <xf numFmtId="4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/>
    <xf numFmtId="2" fontId="8" fillId="0" borderId="62" xfId="1" applyNumberFormat="1" applyFont="1" applyBorder="1" applyAlignment="1">
      <alignment horizontal="right"/>
    </xf>
    <xf numFmtId="0" fontId="1" fillId="2" borderId="12" xfId="1" applyFill="1" applyBorder="1" applyAlignment="1">
      <alignment horizontal="center"/>
    </xf>
    <xf numFmtId="49" fontId="13" fillId="2" borderId="12" xfId="1" applyNumberFormat="1" applyFont="1" applyFill="1" applyBorder="1" applyAlignment="1">
      <alignment horizontal="left"/>
    </xf>
    <xf numFmtId="0" fontId="13" fillId="2" borderId="14" xfId="1" applyFont="1" applyFill="1" applyBorder="1"/>
    <xf numFmtId="0" fontId="1" fillId="2" borderId="11" xfId="1" applyFill="1" applyBorder="1" applyAlignment="1">
      <alignment horizontal="center"/>
    </xf>
    <xf numFmtId="4" fontId="1" fillId="2" borderId="11" xfId="1" applyNumberFormat="1" applyFill="1" applyBorder="1" applyAlignment="1">
      <alignment horizontal="right"/>
    </xf>
    <xf numFmtId="4" fontId="1" fillId="2" borderId="10" xfId="1" applyNumberFormat="1" applyFill="1" applyBorder="1" applyAlignment="1">
      <alignment horizontal="right"/>
    </xf>
    <xf numFmtId="168" fontId="3" fillId="2" borderId="12" xfId="1" applyNumberFormat="1" applyFont="1" applyFill="1" applyBorder="1"/>
    <xf numFmtId="0" fontId="3" fillId="2" borderId="12" xfId="1" applyFont="1" applyFill="1" applyBorder="1"/>
    <xf numFmtId="4" fontId="3" fillId="2" borderId="12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4" fillId="0" borderId="0" xfId="1" applyFont="1" applyAlignment="1"/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5" xfId="0" applyNumberFormat="1" applyFont="1" applyBorder="1"/>
    <xf numFmtId="3" fontId="1" fillId="0" borderId="16" xfId="0" applyNumberFormat="1" applyFont="1" applyBorder="1"/>
    <xf numFmtId="3" fontId="1" fillId="0" borderId="57" xfId="0" applyNumberFormat="1" applyFont="1" applyBorder="1"/>
    <xf numFmtId="3" fontId="1" fillId="0" borderId="58" xfId="0" applyNumberFormat="1" applyFont="1" applyBorder="1"/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7" fontId="0" fillId="0" borderId="14" xfId="0" applyNumberFormat="1" applyBorder="1" applyAlignment="1">
      <alignment horizontal="right" indent="2"/>
    </xf>
    <xf numFmtId="167" fontId="0" fillId="0" borderId="18" xfId="0" applyNumberFormat="1" applyBorder="1" applyAlignment="1">
      <alignment horizontal="right" indent="2"/>
    </xf>
    <xf numFmtId="167" fontId="7" fillId="2" borderId="42" xfId="0" applyNumberFormat="1" applyFont="1" applyFill="1" applyBorder="1" applyAlignment="1">
      <alignment horizontal="right" indent="2"/>
    </xf>
    <xf numFmtId="167" fontId="7" fillId="2" borderId="43" xfId="0" applyNumberFormat="1" applyFont="1" applyFill="1" applyBorder="1" applyAlignment="1">
      <alignment horizontal="right" indent="2"/>
    </xf>
    <xf numFmtId="0" fontId="1" fillId="0" borderId="44" xfId="1" applyFont="1" applyBorder="1" applyAlignment="1">
      <alignment horizontal="center"/>
    </xf>
    <xf numFmtId="0" fontId="1" fillId="0" borderId="45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1" xfId="1" applyFont="1" applyBorder="1" applyAlignment="1">
      <alignment horizontal="left"/>
    </xf>
    <xf numFmtId="0" fontId="1" fillId="0" borderId="53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3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1" fillId="0" borderId="49" xfId="1" applyNumberFormat="1" applyFont="1" applyBorder="1" applyAlignment="1">
      <alignment horizontal="center"/>
    </xf>
    <xf numFmtId="0" fontId="1" fillId="0" borderId="52" xfId="1" applyBorder="1" applyAlignment="1">
      <alignment horizontal="center" shrinkToFit="1"/>
    </xf>
    <xf numFmtId="0" fontId="1" fillId="0" borderId="51" xfId="1" applyBorder="1" applyAlignment="1">
      <alignment horizontal="center" shrinkToFit="1"/>
    </xf>
    <xf numFmtId="0" fontId="1" fillId="0" borderId="53" xfId="1" applyBorder="1" applyAlignment="1">
      <alignment horizontal="center" shrinkToFit="1"/>
    </xf>
  </cellXfs>
  <cellStyles count="2">
    <cellStyle name="normálne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K29" sqref="K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6.7109375" customWidth="1"/>
    <col min="6" max="6" width="15.5703125" customWidth="1"/>
    <col min="7" max="7" width="15.28515625" customWidth="1"/>
  </cols>
  <sheetData>
    <row r="1" spans="1:57" ht="24.75" customHeight="1" thickBot="1">
      <c r="A1" s="1" t="s">
        <v>396</v>
      </c>
      <c r="B1" s="2"/>
      <c r="C1" s="2"/>
      <c r="D1" s="2"/>
      <c r="E1" s="2"/>
      <c r="F1" s="2"/>
      <c r="G1" s="3"/>
    </row>
    <row r="2" spans="1:57" ht="12.75" customHeight="1">
      <c r="A2" s="4" t="s">
        <v>0</v>
      </c>
      <c r="B2" s="5"/>
      <c r="C2" s="6">
        <f>Rekapitulace!H1</f>
        <v>1</v>
      </c>
      <c r="D2" s="6" t="str">
        <f>Rekapitulace!G2</f>
        <v>Objekt KD - vykurovanie</v>
      </c>
      <c r="E2" s="5"/>
      <c r="F2" s="7" t="s">
        <v>1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2</v>
      </c>
      <c r="B4" s="10"/>
      <c r="C4" s="15" t="s">
        <v>3</v>
      </c>
      <c r="D4" s="11"/>
      <c r="E4" s="10"/>
      <c r="F4" s="12" t="s">
        <v>4</v>
      </c>
      <c r="G4" s="16"/>
    </row>
    <row r="5" spans="1:57" ht="12.95" customHeight="1">
      <c r="A5" s="17" t="s">
        <v>82</v>
      </c>
      <c r="B5" s="18"/>
      <c r="C5" s="19" t="s">
        <v>83</v>
      </c>
      <c r="D5" s="20"/>
      <c r="E5" s="21"/>
      <c r="F5" s="12" t="s">
        <v>6</v>
      </c>
      <c r="G5" s="13"/>
    </row>
    <row r="6" spans="1:57" ht="12.95" customHeight="1">
      <c r="A6" s="14" t="s">
        <v>7</v>
      </c>
      <c r="B6" s="10"/>
      <c r="C6" s="22" t="s">
        <v>8</v>
      </c>
      <c r="D6" s="11"/>
      <c r="E6" s="10"/>
      <c r="F6" s="23" t="s">
        <v>9</v>
      </c>
      <c r="G6" s="24">
        <v>0</v>
      </c>
      <c r="O6" s="25"/>
    </row>
    <row r="7" spans="1:57" ht="12.95" customHeight="1">
      <c r="A7" s="26" t="s">
        <v>80</v>
      </c>
      <c r="B7" s="27"/>
      <c r="C7" s="28" t="s">
        <v>81</v>
      </c>
      <c r="D7" s="29"/>
      <c r="E7" s="29"/>
      <c r="F7" s="30" t="s">
        <v>10</v>
      </c>
      <c r="G7" s="24">
        <f>IF(PocetMJ=0,,ROUND((F30+F32)/PocetMJ,1))</f>
        <v>0</v>
      </c>
    </row>
    <row r="8" spans="1:57">
      <c r="A8" s="31" t="s">
        <v>11</v>
      </c>
      <c r="B8" s="12"/>
      <c r="C8" s="209"/>
      <c r="D8" s="209"/>
      <c r="E8" s="210"/>
      <c r="F8" s="32" t="s">
        <v>12</v>
      </c>
      <c r="G8" s="33"/>
      <c r="H8" s="34"/>
      <c r="I8" s="35"/>
    </row>
    <row r="9" spans="1:57">
      <c r="A9" s="36" t="s">
        <v>13</v>
      </c>
      <c r="B9" s="12"/>
      <c r="C9" s="209"/>
      <c r="D9" s="209"/>
      <c r="E9" s="210"/>
      <c r="F9" s="12"/>
      <c r="G9" s="37"/>
      <c r="H9" s="38"/>
    </row>
    <row r="10" spans="1:57">
      <c r="A10" s="39" t="s">
        <v>14</v>
      </c>
      <c r="B10" s="12"/>
      <c r="C10" s="209"/>
      <c r="D10" s="209"/>
      <c r="E10" s="209"/>
      <c r="F10" s="40"/>
      <c r="G10" s="41"/>
      <c r="H10" s="42"/>
    </row>
    <row r="11" spans="1:57" ht="13.5" customHeight="1">
      <c r="A11" s="36" t="s">
        <v>15</v>
      </c>
      <c r="B11" s="12"/>
      <c r="C11" s="209"/>
      <c r="D11" s="209"/>
      <c r="E11" s="209"/>
      <c r="F11" s="22" t="s">
        <v>16</v>
      </c>
      <c r="G11" s="43"/>
      <c r="H11" s="38"/>
      <c r="BA11" s="44"/>
      <c r="BB11" s="44"/>
      <c r="BC11" s="44"/>
      <c r="BD11" s="44"/>
      <c r="BE11" s="44"/>
    </row>
    <row r="12" spans="1:57" ht="12.75" customHeight="1">
      <c r="A12" s="45" t="s">
        <v>17</v>
      </c>
      <c r="B12" s="10"/>
      <c r="C12" s="211"/>
      <c r="D12" s="211"/>
      <c r="E12" s="211"/>
      <c r="F12" s="46" t="s">
        <v>18</v>
      </c>
      <c r="G12" s="47"/>
      <c r="H12" s="38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8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Rekapitulace!A21</f>
        <v>Sťažené výrobné podmienky</v>
      </c>
      <c r="E15" s="61"/>
      <c r="F15" s="62"/>
      <c r="G15" s="59">
        <f>Rekapitulace!I21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63" t="str">
        <f>Rekapitulace!A22</f>
        <v>Oborová prirážka</v>
      </c>
      <c r="E16" s="64"/>
      <c r="F16" s="65"/>
      <c r="G16" s="59">
        <f>Rekapitulace!I22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63" t="str">
        <f>Rekapitulace!A23</f>
        <v>Presun stavebných kapacít</v>
      </c>
      <c r="E17" s="64"/>
      <c r="F17" s="65"/>
      <c r="G17" s="59">
        <f>Rekapitulace!I23</f>
        <v>0</v>
      </c>
    </row>
    <row r="18" spans="1:7" ht="15.95" customHeight="1">
      <c r="A18" s="66" t="s">
        <v>27</v>
      </c>
      <c r="B18" s="67" t="s">
        <v>28</v>
      </c>
      <c r="C18" s="59">
        <f>Dodavka</f>
        <v>0</v>
      </c>
      <c r="D18" s="63" t="str">
        <f>Rekapitulace!A24</f>
        <v>Mimostavenisková doprava</v>
      </c>
      <c r="E18" s="64"/>
      <c r="F18" s="65"/>
      <c r="G18" s="59">
        <f>Rekapitulace!I24</f>
        <v>0</v>
      </c>
    </row>
    <row r="19" spans="1:7" ht="15.95" customHeight="1">
      <c r="A19" s="68" t="s">
        <v>29</v>
      </c>
      <c r="B19" s="58"/>
      <c r="C19" s="59">
        <f>SUM(C15:C18)</f>
        <v>0</v>
      </c>
      <c r="D19" s="9" t="str">
        <f>Rekapitulace!A25</f>
        <v>Zariadenie staveniska</v>
      </c>
      <c r="E19" s="64"/>
      <c r="F19" s="65"/>
      <c r="G19" s="59">
        <f>Rekapitulace!I25</f>
        <v>0</v>
      </c>
    </row>
    <row r="20" spans="1:7" ht="15.95" customHeight="1">
      <c r="A20" s="68"/>
      <c r="B20" s="58"/>
      <c r="C20" s="59"/>
      <c r="D20" s="63" t="str">
        <f>Rekapitulace!A26</f>
        <v>Prevádzka investora</v>
      </c>
      <c r="E20" s="64"/>
      <c r="F20" s="65"/>
      <c r="G20" s="59">
        <f>Rekapitulace!I26</f>
        <v>0</v>
      </c>
    </row>
    <row r="21" spans="1:7" ht="15.95" customHeight="1">
      <c r="A21" s="68" t="s">
        <v>30</v>
      </c>
      <c r="B21" s="58"/>
      <c r="C21" s="59">
        <f>HZS</f>
        <v>0</v>
      </c>
      <c r="D21" s="63" t="str">
        <f>Rekapitulace!A27</f>
        <v>Kompletačná činnosť (IČD)</v>
      </c>
      <c r="E21" s="64"/>
      <c r="F21" s="65"/>
      <c r="G21" s="59">
        <f>Rekapitulace!I27</f>
        <v>0</v>
      </c>
    </row>
    <row r="22" spans="1:7" ht="15.95" customHeight="1">
      <c r="A22" s="36" t="s">
        <v>31</v>
      </c>
      <c r="B22" s="38"/>
      <c r="C22" s="59">
        <f>C19+C21</f>
        <v>0</v>
      </c>
      <c r="D22" s="63" t="s">
        <v>32</v>
      </c>
      <c r="E22" s="64"/>
      <c r="F22" s="65"/>
      <c r="G22" s="59">
        <f>G23-SUM(G15:G21)</f>
        <v>0</v>
      </c>
    </row>
    <row r="23" spans="1:7" ht="15.95" customHeight="1" thickBot="1">
      <c r="A23" s="212" t="s">
        <v>33</v>
      </c>
      <c r="B23" s="213"/>
      <c r="C23" s="69">
        <f>C22+G23</f>
        <v>0</v>
      </c>
      <c r="D23" s="70" t="s">
        <v>34</v>
      </c>
      <c r="E23" s="71"/>
      <c r="F23" s="72"/>
      <c r="G23" s="59">
        <f>VRN</f>
        <v>0</v>
      </c>
    </row>
    <row r="24" spans="1:7">
      <c r="A24" s="73" t="s">
        <v>35</v>
      </c>
      <c r="B24" s="74"/>
      <c r="C24" s="75"/>
      <c r="D24" s="76" t="s">
        <v>36</v>
      </c>
      <c r="E24" s="74"/>
      <c r="F24" s="77" t="s">
        <v>37</v>
      </c>
      <c r="G24" s="78"/>
    </row>
    <row r="25" spans="1:7">
      <c r="A25" s="39" t="s">
        <v>38</v>
      </c>
      <c r="B25" s="38"/>
      <c r="C25" s="79"/>
      <c r="D25" s="80" t="s">
        <v>38</v>
      </c>
      <c r="E25" s="38"/>
      <c r="F25" s="80" t="s">
        <v>38</v>
      </c>
      <c r="G25" s="81"/>
    </row>
    <row r="26" spans="1:7" ht="37.5" customHeight="1">
      <c r="A26" s="36" t="s">
        <v>39</v>
      </c>
      <c r="B26" s="82"/>
      <c r="C26" s="38"/>
      <c r="D26" s="84" t="s">
        <v>39</v>
      </c>
      <c r="E26" s="79"/>
      <c r="F26" s="38" t="s">
        <v>39</v>
      </c>
      <c r="G26" s="81"/>
    </row>
    <row r="27" spans="1:7">
      <c r="A27" s="36"/>
      <c r="B27" s="83"/>
      <c r="C27" s="79"/>
      <c r="D27" s="38"/>
      <c r="E27" s="38"/>
      <c r="F27" s="84"/>
      <c r="G27" s="81"/>
    </row>
    <row r="28" spans="1:7">
      <c r="A28" s="36" t="s">
        <v>40</v>
      </c>
      <c r="B28" s="38"/>
      <c r="C28" s="79"/>
      <c r="D28" s="84" t="s">
        <v>41</v>
      </c>
      <c r="E28" s="79"/>
      <c r="F28" s="85" t="s">
        <v>41</v>
      </c>
      <c r="G28" s="81"/>
    </row>
    <row r="29" spans="1:7" ht="69" customHeight="1">
      <c r="A29" s="36"/>
      <c r="B29" s="38"/>
      <c r="C29" s="86"/>
      <c r="D29" s="87"/>
      <c r="E29" s="86"/>
      <c r="F29" s="38"/>
      <c r="G29" s="81"/>
    </row>
    <row r="30" spans="1:7">
      <c r="A30" s="39" t="s">
        <v>42</v>
      </c>
      <c r="B30" s="88"/>
      <c r="C30" s="89">
        <v>20</v>
      </c>
      <c r="D30" s="88" t="s">
        <v>43</v>
      </c>
      <c r="E30" s="90">
        <f>ROUND(C23-E32,0)</f>
        <v>0</v>
      </c>
      <c r="F30" s="214"/>
      <c r="G30" s="215"/>
    </row>
    <row r="31" spans="1:7">
      <c r="A31" s="39" t="s">
        <v>44</v>
      </c>
      <c r="B31" s="88"/>
      <c r="C31" s="89">
        <f>SazbaDPH1</f>
        <v>20</v>
      </c>
      <c r="D31" s="88" t="s">
        <v>45</v>
      </c>
      <c r="E31" s="90">
        <f>ROUND(PRODUCT(E30,C31/100),1)</f>
        <v>0</v>
      </c>
      <c r="F31" s="214"/>
      <c r="G31" s="215"/>
    </row>
    <row r="32" spans="1:7" hidden="1">
      <c r="A32" s="39" t="s">
        <v>42</v>
      </c>
      <c r="B32" s="88"/>
      <c r="C32" s="89">
        <v>0</v>
      </c>
      <c r="D32" s="88" t="s">
        <v>45</v>
      </c>
      <c r="E32" s="90">
        <v>0</v>
      </c>
      <c r="F32" s="214"/>
      <c r="G32" s="215"/>
    </row>
    <row r="33" spans="1:8" hidden="1">
      <c r="A33" s="39" t="s">
        <v>44</v>
      </c>
      <c r="B33" s="15"/>
      <c r="C33" s="91">
        <f>SazbaDPH2</f>
        <v>0</v>
      </c>
      <c r="D33" s="88" t="s">
        <v>45</v>
      </c>
      <c r="E33" s="92">
        <f>ROUND(PRODUCT(E32,C33/100),1)</f>
        <v>0</v>
      </c>
      <c r="F33" s="214"/>
      <c r="G33" s="215"/>
    </row>
    <row r="34" spans="1:8" s="96" customFormat="1" ht="19.5" customHeight="1" thickBot="1">
      <c r="A34" s="93" t="s">
        <v>46</v>
      </c>
      <c r="B34" s="94"/>
      <c r="C34" s="94"/>
      <c r="D34" s="94"/>
      <c r="E34" s="95">
        <f>CEILING(SUM(E30:E33),IF(SUM(E30:E33)&gt;=0,1,-1))</f>
        <v>0</v>
      </c>
      <c r="F34" s="216"/>
      <c r="G34" s="217"/>
    </row>
    <row r="36" spans="1:8">
      <c r="A36" s="97" t="s">
        <v>47</v>
      </c>
      <c r="B36" s="97"/>
      <c r="C36" s="97"/>
      <c r="D36" s="97"/>
      <c r="E36" s="97"/>
      <c r="F36" s="97"/>
      <c r="G36" s="97"/>
      <c r="H36" t="s">
        <v>5</v>
      </c>
    </row>
    <row r="37" spans="1:8" ht="14.25" customHeight="1">
      <c r="A37" s="97"/>
      <c r="B37" s="208" t="s">
        <v>395</v>
      </c>
      <c r="C37" s="208"/>
      <c r="D37" s="208"/>
      <c r="E37" s="208"/>
      <c r="F37" s="208"/>
      <c r="G37" s="208"/>
      <c r="H37" t="s">
        <v>5</v>
      </c>
    </row>
    <row r="38" spans="1:8" ht="12.75" customHeight="1">
      <c r="A38" s="98"/>
      <c r="B38" s="208"/>
      <c r="C38" s="208"/>
      <c r="D38" s="208"/>
      <c r="E38" s="208"/>
      <c r="F38" s="208"/>
      <c r="G38" s="208"/>
      <c r="H38" t="s">
        <v>5</v>
      </c>
    </row>
    <row r="39" spans="1:8">
      <c r="A39" s="98"/>
      <c r="B39" s="208"/>
      <c r="C39" s="208"/>
      <c r="D39" s="208"/>
      <c r="E39" s="208"/>
      <c r="F39" s="208"/>
      <c r="G39" s="208"/>
      <c r="H39" t="s">
        <v>5</v>
      </c>
    </row>
    <row r="40" spans="1:8">
      <c r="A40" s="98"/>
      <c r="B40" s="208"/>
      <c r="C40" s="208"/>
      <c r="D40" s="208"/>
      <c r="E40" s="208"/>
      <c r="F40" s="208"/>
      <c r="G40" s="208"/>
      <c r="H40" t="s">
        <v>5</v>
      </c>
    </row>
    <row r="41" spans="1:8">
      <c r="A41" s="98"/>
      <c r="B41" s="208"/>
      <c r="C41" s="208"/>
      <c r="D41" s="208"/>
      <c r="E41" s="208"/>
      <c r="F41" s="208"/>
      <c r="G41" s="208"/>
      <c r="H41" t="s">
        <v>5</v>
      </c>
    </row>
    <row r="42" spans="1:8">
      <c r="A42" s="98"/>
      <c r="B42" s="208"/>
      <c r="C42" s="208"/>
      <c r="D42" s="208"/>
      <c r="E42" s="208"/>
      <c r="F42" s="208"/>
      <c r="G42" s="208"/>
      <c r="H42" t="s">
        <v>5</v>
      </c>
    </row>
    <row r="43" spans="1:8">
      <c r="A43" s="98"/>
      <c r="B43" s="208"/>
      <c r="C43" s="208"/>
      <c r="D43" s="208"/>
      <c r="E43" s="208"/>
      <c r="F43" s="208"/>
      <c r="G43" s="208"/>
      <c r="H43" t="s">
        <v>5</v>
      </c>
    </row>
    <row r="44" spans="1:8">
      <c r="A44" s="98"/>
      <c r="B44" s="208"/>
      <c r="C44" s="208"/>
      <c r="D44" s="208"/>
      <c r="E44" s="208"/>
      <c r="F44" s="208"/>
      <c r="G44" s="208"/>
      <c r="H44" t="s">
        <v>5</v>
      </c>
    </row>
    <row r="45" spans="1:8" ht="0.75" customHeight="1">
      <c r="A45" s="98"/>
      <c r="B45" s="208"/>
      <c r="C45" s="208"/>
      <c r="D45" s="208"/>
      <c r="E45" s="208"/>
      <c r="F45" s="208"/>
      <c r="G45" s="208"/>
      <c r="H45" t="s">
        <v>5</v>
      </c>
    </row>
    <row r="46" spans="1:8">
      <c r="B46" s="207"/>
      <c r="C46" s="207"/>
      <c r="D46" s="207"/>
      <c r="E46" s="207"/>
      <c r="F46" s="207"/>
      <c r="G46" s="207"/>
    </row>
    <row r="47" spans="1:8">
      <c r="B47" s="207"/>
      <c r="C47" s="207"/>
      <c r="D47" s="207"/>
      <c r="E47" s="207"/>
      <c r="F47" s="207"/>
      <c r="G47" s="207"/>
    </row>
    <row r="48" spans="1:8">
      <c r="B48" s="207"/>
      <c r="C48" s="207"/>
      <c r="D48" s="207"/>
      <c r="E48" s="207"/>
      <c r="F48" s="207"/>
      <c r="G48" s="207"/>
    </row>
    <row r="49" spans="2:7">
      <c r="B49" s="207"/>
      <c r="C49" s="207"/>
      <c r="D49" s="207"/>
      <c r="E49" s="207"/>
      <c r="F49" s="207"/>
      <c r="G49" s="207"/>
    </row>
    <row r="50" spans="2:7">
      <c r="B50" s="207"/>
      <c r="C50" s="207"/>
      <c r="D50" s="207"/>
      <c r="E50" s="207"/>
      <c r="F50" s="207"/>
      <c r="G50" s="207"/>
    </row>
    <row r="51" spans="2:7">
      <c r="B51" s="207"/>
      <c r="C51" s="207"/>
      <c r="D51" s="207"/>
      <c r="E51" s="207"/>
      <c r="F51" s="207"/>
      <c r="G51" s="207"/>
    </row>
    <row r="52" spans="2:7">
      <c r="B52" s="207"/>
      <c r="C52" s="207"/>
      <c r="D52" s="207"/>
      <c r="E52" s="207"/>
      <c r="F52" s="207"/>
      <c r="G52" s="207"/>
    </row>
    <row r="53" spans="2:7">
      <c r="B53" s="207"/>
      <c r="C53" s="207"/>
      <c r="D53" s="207"/>
      <c r="E53" s="207"/>
      <c r="F53" s="207"/>
      <c r="G53" s="207"/>
    </row>
    <row r="54" spans="2:7">
      <c r="B54" s="207"/>
      <c r="C54" s="207"/>
      <c r="D54" s="207"/>
      <c r="E54" s="207"/>
      <c r="F54" s="207"/>
      <c r="G54" s="207"/>
    </row>
    <row r="55" spans="2:7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rintOptions horizontalCentered="1"/>
  <pageMargins left="0.31496062992125984" right="0.31496062992125984" top="0.59055118110236227" bottom="0.59055118110236227" header="0.19685039370078741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workbookViewId="0">
      <selection activeCell="E42" sqref="E4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8" t="s">
        <v>48</v>
      </c>
      <c r="B1" s="219"/>
      <c r="C1" s="99" t="str">
        <f>CONCATENATE(cislostavby," ",nazevstavby)</f>
        <v>11 EMPONT s.r.o.</v>
      </c>
      <c r="D1" s="100"/>
      <c r="E1" s="101"/>
      <c r="F1" s="100"/>
      <c r="G1" s="102" t="s">
        <v>49</v>
      </c>
      <c r="H1" s="103">
        <v>1</v>
      </c>
      <c r="I1" s="104"/>
    </row>
    <row r="2" spans="1:9" ht="13.5" thickBot="1">
      <c r="A2" s="220" t="s">
        <v>50</v>
      </c>
      <c r="B2" s="221"/>
      <c r="C2" s="105" t="str">
        <f>CONCATENATE(cisloobjektu," ",nazevobjektu)</f>
        <v>165 Kultúrny dom Trstín</v>
      </c>
      <c r="D2" s="106"/>
      <c r="E2" s="107"/>
      <c r="F2" s="106"/>
      <c r="G2" s="222" t="s">
        <v>84</v>
      </c>
      <c r="H2" s="223"/>
      <c r="I2" s="224"/>
    </row>
    <row r="3" spans="1:9" ht="13.5" thickTop="1">
      <c r="F3" s="38"/>
    </row>
    <row r="4" spans="1:9" ht="19.5" customHeight="1">
      <c r="A4" s="108" t="s">
        <v>51</v>
      </c>
      <c r="B4" s="109"/>
      <c r="C4" s="109"/>
      <c r="D4" s="109"/>
      <c r="E4" s="110"/>
      <c r="F4" s="109"/>
      <c r="G4" s="109"/>
      <c r="H4" s="109"/>
      <c r="I4" s="109"/>
    </row>
    <row r="5" spans="1:9" ht="13.5" thickBot="1"/>
    <row r="6" spans="1:9" s="38" customFormat="1" ht="13.5" thickBot="1">
      <c r="A6" s="111"/>
      <c r="B6" s="112" t="s">
        <v>52</v>
      </c>
      <c r="C6" s="112"/>
      <c r="D6" s="113"/>
      <c r="E6" s="114" t="s">
        <v>53</v>
      </c>
      <c r="F6" s="115" t="s">
        <v>54</v>
      </c>
      <c r="G6" s="115" t="s">
        <v>55</v>
      </c>
      <c r="H6" s="115" t="s">
        <v>56</v>
      </c>
      <c r="I6" s="116" t="s">
        <v>30</v>
      </c>
    </row>
    <row r="7" spans="1:9" s="38" customFormat="1">
      <c r="A7" s="203" t="str">
        <f>Položky!B7</f>
        <v>9</v>
      </c>
      <c r="B7" s="117" t="str">
        <f>Položky!C7</f>
        <v>OSTATNÉ KONŠTRUKCIE,BÚRANIE</v>
      </c>
      <c r="D7" s="118"/>
      <c r="E7" s="204">
        <f>Položky!BA14</f>
        <v>0</v>
      </c>
      <c r="F7" s="205">
        <f>Položky!BB14</f>
        <v>0</v>
      </c>
      <c r="G7" s="205">
        <f>Položky!BC14</f>
        <v>0</v>
      </c>
      <c r="H7" s="205">
        <f>Položky!BD14</f>
        <v>0</v>
      </c>
      <c r="I7" s="206">
        <f>Položky!BE14</f>
        <v>0</v>
      </c>
    </row>
    <row r="8" spans="1:9" s="38" customFormat="1">
      <c r="A8" s="203" t="str">
        <f>Položky!B15</f>
        <v>713</v>
      </c>
      <c r="B8" s="117" t="str">
        <f>Položky!C15</f>
        <v>IZOLÁCIE TEPELNÉ</v>
      </c>
      <c r="D8" s="118"/>
      <c r="E8" s="204">
        <f>Položky!BA29</f>
        <v>0</v>
      </c>
      <c r="F8" s="205">
        <f>Položky!BB29</f>
        <v>0</v>
      </c>
      <c r="G8" s="205">
        <f>Položky!BC29</f>
        <v>0</v>
      </c>
      <c r="H8" s="205">
        <f>Položky!BD29</f>
        <v>0</v>
      </c>
      <c r="I8" s="206">
        <f>Položky!BE29</f>
        <v>0</v>
      </c>
    </row>
    <row r="9" spans="1:9" s="38" customFormat="1">
      <c r="A9" s="203" t="str">
        <f>Položky!B30</f>
        <v>730</v>
      </c>
      <c r="B9" s="117" t="str">
        <f>Položky!C30</f>
        <v>ÚSTREDNÉ KÚRENIE</v>
      </c>
      <c r="D9" s="118"/>
      <c r="E9" s="204">
        <f>Položky!BA34</f>
        <v>0</v>
      </c>
      <c r="F9" s="205">
        <f>Položky!BB34</f>
        <v>0</v>
      </c>
      <c r="G9" s="205">
        <f>Položky!BC34</f>
        <v>0</v>
      </c>
      <c r="H9" s="205">
        <f>Položky!BD34</f>
        <v>0</v>
      </c>
      <c r="I9" s="206">
        <f>Položky!BE34</f>
        <v>0</v>
      </c>
    </row>
    <row r="10" spans="1:9" s="38" customFormat="1">
      <c r="A10" s="203" t="str">
        <f>Položky!B35</f>
        <v>731</v>
      </c>
      <c r="B10" s="117" t="str">
        <f>Položky!C35</f>
        <v>KOTOLNE</v>
      </c>
      <c r="D10" s="118"/>
      <c r="E10" s="204">
        <f>Položky!BA68</f>
        <v>0</v>
      </c>
      <c r="F10" s="205">
        <f>Položky!BB68</f>
        <v>0</v>
      </c>
      <c r="G10" s="205">
        <f>Položky!BC68</f>
        <v>0</v>
      </c>
      <c r="H10" s="205">
        <f>Položky!BD68</f>
        <v>0</v>
      </c>
      <c r="I10" s="206">
        <f>Položky!BE68</f>
        <v>0</v>
      </c>
    </row>
    <row r="11" spans="1:9" s="38" customFormat="1">
      <c r="A11" s="203" t="str">
        <f>Položky!B69</f>
        <v>733</v>
      </c>
      <c r="B11" s="117" t="str">
        <f>Položky!C69</f>
        <v>ROZVOD POTRUBÍ</v>
      </c>
      <c r="D11" s="118"/>
      <c r="E11" s="204">
        <f>Položky!BA103</f>
        <v>0</v>
      </c>
      <c r="F11" s="205">
        <f>Položky!BB103</f>
        <v>0</v>
      </c>
      <c r="G11" s="205">
        <f>Položky!BC103</f>
        <v>0</v>
      </c>
      <c r="H11" s="205">
        <f>Položky!BD103</f>
        <v>0</v>
      </c>
      <c r="I11" s="206">
        <f>Položky!BE103</f>
        <v>0</v>
      </c>
    </row>
    <row r="12" spans="1:9" s="38" customFormat="1">
      <c r="A12" s="203" t="str">
        <f>Položky!B104</f>
        <v>734</v>
      </c>
      <c r="B12" s="117" t="str">
        <f>Položky!C104</f>
        <v>ARMATÚRY</v>
      </c>
      <c r="D12" s="118"/>
      <c r="E12" s="204">
        <f>Položky!BA127</f>
        <v>0</v>
      </c>
      <c r="F12" s="205">
        <f>Položky!BB127</f>
        <v>0</v>
      </c>
      <c r="G12" s="205">
        <f>Položky!BC127</f>
        <v>0</v>
      </c>
      <c r="H12" s="205">
        <f>Položky!BD127</f>
        <v>0</v>
      </c>
      <c r="I12" s="206">
        <f>Položky!BE127</f>
        <v>0</v>
      </c>
    </row>
    <row r="13" spans="1:9" s="38" customFormat="1">
      <c r="A13" s="203" t="str">
        <f>Položky!B128</f>
        <v>735</v>
      </c>
      <c r="B13" s="117" t="str">
        <f>Položky!C128</f>
        <v>VYKUROVACIE TELESÁ</v>
      </c>
      <c r="D13" s="118"/>
      <c r="E13" s="204">
        <f>Položky!BA151</f>
        <v>0</v>
      </c>
      <c r="F13" s="205">
        <f>Položky!BB151</f>
        <v>0</v>
      </c>
      <c r="G13" s="205">
        <f>Položky!BC151</f>
        <v>0</v>
      </c>
      <c r="H13" s="205">
        <f>Položky!BD151</f>
        <v>0</v>
      </c>
      <c r="I13" s="206">
        <f>Položky!BE151</f>
        <v>0</v>
      </c>
    </row>
    <row r="14" spans="1:9" s="38" customFormat="1">
      <c r="A14" s="203" t="str">
        <f>Položky!B152</f>
        <v>794</v>
      </c>
      <c r="B14" s="117" t="str">
        <f>Položky!C152</f>
        <v>VZDUCHOTECHNIKA</v>
      </c>
      <c r="D14" s="118"/>
      <c r="E14" s="204">
        <f>Položky!BA155</f>
        <v>0</v>
      </c>
      <c r="F14" s="205">
        <f>Položky!BB155</f>
        <v>0</v>
      </c>
      <c r="G14" s="205">
        <f>Položky!BC155</f>
        <v>0</v>
      </c>
      <c r="H14" s="205">
        <f>Položky!BD155</f>
        <v>0</v>
      </c>
      <c r="I14" s="206">
        <f>Položky!BE155</f>
        <v>0</v>
      </c>
    </row>
    <row r="15" spans="1:9" s="38" customFormat="1" ht="13.5" thickBot="1">
      <c r="A15" s="203" t="str">
        <f>Položky!B156</f>
        <v>D96</v>
      </c>
      <c r="B15" s="117" t="str">
        <f>Položky!C156</f>
        <v>PRESUNY SUTE A VYBÚRANÝCH HMÔT</v>
      </c>
      <c r="D15" s="118"/>
      <c r="E15" s="204">
        <f>Položky!BA162</f>
        <v>0</v>
      </c>
      <c r="F15" s="205">
        <f>Položky!BB162</f>
        <v>0</v>
      </c>
      <c r="G15" s="205">
        <f>Položky!BC162</f>
        <v>0</v>
      </c>
      <c r="H15" s="205">
        <f>Položky!BD162</f>
        <v>0</v>
      </c>
      <c r="I15" s="206">
        <f>Položky!BE162</f>
        <v>0</v>
      </c>
    </row>
    <row r="16" spans="1:9" s="125" customFormat="1" ht="13.5" thickBot="1">
      <c r="A16" s="119"/>
      <c r="B16" s="120" t="s">
        <v>57</v>
      </c>
      <c r="C16" s="120"/>
      <c r="D16" s="121"/>
      <c r="E16" s="122">
        <f>SUM(E7:E15)</f>
        <v>0</v>
      </c>
      <c r="F16" s="123">
        <f>SUM(F7:F15)</f>
        <v>0</v>
      </c>
      <c r="G16" s="123">
        <f>SUM(G7:G15)</f>
        <v>0</v>
      </c>
      <c r="H16" s="123">
        <f>SUM(H7:H15)</f>
        <v>0</v>
      </c>
      <c r="I16" s="124">
        <f>SUM(I7:I15)</f>
        <v>0</v>
      </c>
    </row>
    <row r="17" spans="1:57" ht="13.5" hidden="1" thickBot="1">
      <c r="A17" s="126"/>
      <c r="B17" s="127" t="s">
        <v>58</v>
      </c>
      <c r="C17" s="128"/>
      <c r="D17" s="128"/>
      <c r="E17" s="129">
        <f>HSV*30.126</f>
        <v>0</v>
      </c>
      <c r="F17" s="129">
        <f>PSV*30.126</f>
        <v>0</v>
      </c>
      <c r="G17" s="129">
        <f>Dodavka*30.126</f>
        <v>0</v>
      </c>
      <c r="H17" s="129">
        <f>Mont*30.126</f>
        <v>0</v>
      </c>
      <c r="I17" s="129">
        <f>HZS*30.126</f>
        <v>0</v>
      </c>
    </row>
    <row r="18" spans="1:57" ht="31.5" customHeight="1">
      <c r="A18" s="109" t="s">
        <v>59</v>
      </c>
      <c r="B18" s="109"/>
      <c r="C18" s="109"/>
      <c r="D18" s="109"/>
      <c r="E18" s="109"/>
      <c r="F18" s="109"/>
      <c r="G18" s="130"/>
      <c r="H18" s="109"/>
      <c r="I18" s="109"/>
      <c r="BA18" s="44"/>
      <c r="BB18" s="44"/>
      <c r="BC18" s="44"/>
      <c r="BD18" s="44"/>
      <c r="BE18" s="44"/>
    </row>
    <row r="19" spans="1:57" ht="13.5" thickBot="1"/>
    <row r="20" spans="1:57">
      <c r="A20" s="73" t="s">
        <v>60</v>
      </c>
      <c r="B20" s="74"/>
      <c r="C20" s="74"/>
      <c r="D20" s="131"/>
      <c r="E20" s="132" t="s">
        <v>61</v>
      </c>
      <c r="F20" s="133" t="s">
        <v>62</v>
      </c>
      <c r="G20" s="134" t="s">
        <v>63</v>
      </c>
      <c r="H20" s="135"/>
      <c r="I20" s="132" t="s">
        <v>61</v>
      </c>
    </row>
    <row r="21" spans="1:57">
      <c r="A21" s="136" t="s">
        <v>387</v>
      </c>
      <c r="B21" s="137"/>
      <c r="C21" s="137"/>
      <c r="D21" s="138"/>
      <c r="E21" s="139">
        <v>0</v>
      </c>
      <c r="F21" s="140">
        <v>0</v>
      </c>
      <c r="G21" s="141">
        <f t="shared" ref="G21:G28" si="0">CHOOSE(BA21+1,HSV+PSV,HSV+PSV+Mont,HSV+PSV+Dodavka+Mont,HSV,PSV,Mont,Dodavka,Mont+Dodavka,0)</f>
        <v>0</v>
      </c>
      <c r="H21" s="142"/>
      <c r="I21" s="143">
        <f t="shared" ref="I21:I28" si="1">E21+F21*G21/100</f>
        <v>0</v>
      </c>
      <c r="BA21">
        <v>0</v>
      </c>
    </row>
    <row r="22" spans="1:57">
      <c r="A22" s="136" t="s">
        <v>388</v>
      </c>
      <c r="B22" s="137"/>
      <c r="C22" s="137"/>
      <c r="D22" s="138"/>
      <c r="E22" s="139">
        <v>0</v>
      </c>
      <c r="F22" s="140">
        <v>0</v>
      </c>
      <c r="G22" s="141">
        <f t="shared" si="0"/>
        <v>0</v>
      </c>
      <c r="H22" s="142"/>
      <c r="I22" s="143">
        <f t="shared" si="1"/>
        <v>0</v>
      </c>
      <c r="BA22">
        <v>0</v>
      </c>
    </row>
    <row r="23" spans="1:57">
      <c r="A23" s="136" t="s">
        <v>389</v>
      </c>
      <c r="B23" s="137"/>
      <c r="C23" s="137"/>
      <c r="D23" s="138"/>
      <c r="E23" s="139">
        <v>0</v>
      </c>
      <c r="F23" s="140">
        <v>0</v>
      </c>
      <c r="G23" s="141">
        <f t="shared" si="0"/>
        <v>0</v>
      </c>
      <c r="H23" s="142"/>
      <c r="I23" s="143">
        <f t="shared" si="1"/>
        <v>0</v>
      </c>
      <c r="BA23">
        <v>0</v>
      </c>
    </row>
    <row r="24" spans="1:57">
      <c r="A24" s="136" t="s">
        <v>390</v>
      </c>
      <c r="B24" s="137"/>
      <c r="C24" s="137"/>
      <c r="D24" s="138"/>
      <c r="E24" s="139">
        <v>0</v>
      </c>
      <c r="F24" s="140">
        <v>0</v>
      </c>
      <c r="G24" s="141">
        <f t="shared" si="0"/>
        <v>0</v>
      </c>
      <c r="H24" s="142"/>
      <c r="I24" s="143">
        <f t="shared" si="1"/>
        <v>0</v>
      </c>
      <c r="BA24">
        <v>0</v>
      </c>
    </row>
    <row r="25" spans="1:57">
      <c r="A25" s="136" t="s">
        <v>391</v>
      </c>
      <c r="B25" s="137"/>
      <c r="C25" s="137"/>
      <c r="D25" s="138"/>
      <c r="E25" s="139">
        <v>0</v>
      </c>
      <c r="F25" s="140">
        <v>0</v>
      </c>
      <c r="G25" s="141">
        <f t="shared" si="0"/>
        <v>0</v>
      </c>
      <c r="H25" s="142"/>
      <c r="I25" s="143">
        <f t="shared" si="1"/>
        <v>0</v>
      </c>
      <c r="BA25">
        <v>1</v>
      </c>
    </row>
    <row r="26" spans="1:57">
      <c r="A26" s="136" t="s">
        <v>392</v>
      </c>
      <c r="B26" s="137"/>
      <c r="C26" s="137"/>
      <c r="D26" s="138"/>
      <c r="E26" s="139">
        <v>0</v>
      </c>
      <c r="F26" s="140">
        <v>0</v>
      </c>
      <c r="G26" s="141">
        <f t="shared" si="0"/>
        <v>0</v>
      </c>
      <c r="H26" s="142"/>
      <c r="I26" s="143">
        <f t="shared" si="1"/>
        <v>0</v>
      </c>
      <c r="BA26">
        <v>1</v>
      </c>
    </row>
    <row r="27" spans="1:57">
      <c r="A27" s="136" t="s">
        <v>393</v>
      </c>
      <c r="B27" s="137"/>
      <c r="C27" s="137"/>
      <c r="D27" s="138"/>
      <c r="E27" s="139">
        <v>0</v>
      </c>
      <c r="F27" s="140">
        <v>0</v>
      </c>
      <c r="G27" s="141">
        <f t="shared" si="0"/>
        <v>0</v>
      </c>
      <c r="H27" s="142"/>
      <c r="I27" s="143">
        <f t="shared" si="1"/>
        <v>0</v>
      </c>
      <c r="BA27">
        <v>2</v>
      </c>
    </row>
    <row r="28" spans="1:57">
      <c r="A28" s="136" t="s">
        <v>394</v>
      </c>
      <c r="B28" s="137"/>
      <c r="C28" s="137"/>
      <c r="D28" s="138"/>
      <c r="E28" s="139">
        <v>0</v>
      </c>
      <c r="F28" s="140">
        <v>0</v>
      </c>
      <c r="G28" s="141">
        <f t="shared" si="0"/>
        <v>0</v>
      </c>
      <c r="H28" s="142"/>
      <c r="I28" s="143">
        <f t="shared" si="1"/>
        <v>0</v>
      </c>
      <c r="BA28">
        <v>2</v>
      </c>
    </row>
    <row r="29" spans="1:57" ht="13.5" thickBot="1">
      <c r="A29" s="144"/>
      <c r="B29" s="145" t="s">
        <v>64</v>
      </c>
      <c r="C29" s="146"/>
      <c r="D29" s="147"/>
      <c r="E29" s="148"/>
      <c r="F29" s="149"/>
      <c r="G29" s="149"/>
      <c r="H29" s="225">
        <f>SUM(I21:I28)</f>
        <v>0</v>
      </c>
      <c r="I29" s="226"/>
    </row>
    <row r="30" spans="1:57" ht="13.5" hidden="1" thickBot="1">
      <c r="A30" s="144"/>
      <c r="B30" s="145" t="s">
        <v>65</v>
      </c>
      <c r="C30" s="146"/>
      <c r="D30" s="147"/>
      <c r="E30" s="148"/>
      <c r="F30" s="149"/>
      <c r="G30" s="149"/>
      <c r="H30" s="225">
        <f>VRN*30.126</f>
        <v>0</v>
      </c>
      <c r="I30" s="226"/>
    </row>
    <row r="31" spans="1:57">
      <c r="B31" s="125"/>
      <c r="F31" s="150"/>
      <c r="G31" s="151"/>
      <c r="H31" s="151"/>
      <c r="I31" s="152"/>
    </row>
    <row r="32" spans="1:57">
      <c r="F32" s="150"/>
      <c r="G32" s="151"/>
      <c r="H32" s="151"/>
      <c r="I32" s="152"/>
    </row>
    <row r="33" spans="6:9">
      <c r="F33" s="150"/>
      <c r="G33" s="151"/>
      <c r="H33" s="151"/>
      <c r="I33" s="152"/>
    </row>
    <row r="34" spans="6:9">
      <c r="F34" s="150"/>
      <c r="G34" s="151"/>
      <c r="H34" s="151"/>
      <c r="I34" s="152"/>
    </row>
    <row r="35" spans="6:9">
      <c r="F35" s="150"/>
      <c r="G35" s="151"/>
      <c r="H35" s="151"/>
      <c r="I35" s="152"/>
    </row>
    <row r="36" spans="6:9">
      <c r="F36" s="150"/>
      <c r="G36" s="151"/>
      <c r="H36" s="151"/>
      <c r="I36" s="152"/>
    </row>
    <row r="37" spans="6:9">
      <c r="F37" s="150"/>
      <c r="G37" s="151"/>
      <c r="H37" s="151"/>
      <c r="I37" s="152"/>
    </row>
    <row r="38" spans="6:9">
      <c r="F38" s="150"/>
      <c r="G38" s="151"/>
      <c r="H38" s="151"/>
      <c r="I38" s="152"/>
    </row>
    <row r="39" spans="6:9">
      <c r="F39" s="150"/>
      <c r="G39" s="151"/>
      <c r="H39" s="151"/>
      <c r="I39" s="152"/>
    </row>
    <row r="40" spans="6:9">
      <c r="F40" s="150"/>
      <c r="G40" s="151"/>
      <c r="H40" s="151"/>
      <c r="I40" s="152"/>
    </row>
    <row r="41" spans="6:9">
      <c r="F41" s="150"/>
      <c r="G41" s="151"/>
      <c r="H41" s="151"/>
      <c r="I41" s="152"/>
    </row>
    <row r="42" spans="6:9">
      <c r="F42" s="150"/>
      <c r="G42" s="151"/>
      <c r="H42" s="151"/>
      <c r="I42" s="152"/>
    </row>
    <row r="43" spans="6:9">
      <c r="F43" s="150"/>
      <c r="G43" s="151"/>
      <c r="H43" s="151"/>
      <c r="I43" s="152"/>
    </row>
    <row r="44" spans="6:9">
      <c r="F44" s="150"/>
      <c r="G44" s="151"/>
      <c r="H44" s="151"/>
      <c r="I44" s="152"/>
    </row>
    <row r="45" spans="6:9">
      <c r="F45" s="150"/>
      <c r="G45" s="151"/>
      <c r="H45" s="151"/>
      <c r="I45" s="152"/>
    </row>
    <row r="46" spans="6:9">
      <c r="F46" s="150"/>
      <c r="G46" s="151"/>
      <c r="H46" s="151"/>
      <c r="I46" s="152"/>
    </row>
    <row r="47" spans="6:9">
      <c r="F47" s="150"/>
      <c r="G47" s="151"/>
      <c r="H47" s="151"/>
      <c r="I47" s="152"/>
    </row>
    <row r="48" spans="6:9">
      <c r="F48" s="150"/>
      <c r="G48" s="151"/>
      <c r="H48" s="151"/>
      <c r="I48" s="152"/>
    </row>
    <row r="49" spans="6:9">
      <c r="F49" s="150"/>
      <c r="G49" s="151"/>
      <c r="H49" s="151"/>
      <c r="I49" s="152"/>
    </row>
    <row r="50" spans="6:9">
      <c r="F50" s="150"/>
      <c r="G50" s="151"/>
      <c r="H50" s="151"/>
      <c r="I50" s="152"/>
    </row>
    <row r="51" spans="6:9">
      <c r="F51" s="150"/>
      <c r="G51" s="151"/>
      <c r="H51" s="151"/>
      <c r="I51" s="152"/>
    </row>
    <row r="52" spans="6:9">
      <c r="F52" s="150"/>
      <c r="G52" s="151"/>
      <c r="H52" s="151"/>
      <c r="I52" s="152"/>
    </row>
    <row r="53" spans="6:9">
      <c r="F53" s="150"/>
      <c r="G53" s="151"/>
      <c r="H53" s="151"/>
      <c r="I53" s="152"/>
    </row>
    <row r="54" spans="6:9">
      <c r="F54" s="150"/>
      <c r="G54" s="151"/>
      <c r="H54" s="151"/>
      <c r="I54" s="152"/>
    </row>
    <row r="55" spans="6:9">
      <c r="F55" s="150"/>
      <c r="G55" s="151"/>
      <c r="H55" s="151"/>
      <c r="I55" s="152"/>
    </row>
    <row r="56" spans="6:9">
      <c r="F56" s="150"/>
      <c r="G56" s="151"/>
      <c r="H56" s="151"/>
      <c r="I56" s="152"/>
    </row>
    <row r="57" spans="6:9">
      <c r="F57" s="150"/>
      <c r="G57" s="151"/>
      <c r="H57" s="151"/>
      <c r="I57" s="152"/>
    </row>
    <row r="58" spans="6:9">
      <c r="F58" s="150"/>
      <c r="G58" s="151"/>
      <c r="H58" s="151"/>
      <c r="I58" s="152"/>
    </row>
    <row r="59" spans="6:9">
      <c r="F59" s="150"/>
      <c r="G59" s="151"/>
      <c r="H59" s="151"/>
      <c r="I59" s="152"/>
    </row>
    <row r="60" spans="6:9">
      <c r="F60" s="150"/>
      <c r="G60" s="151"/>
      <c r="H60" s="151"/>
      <c r="I60" s="152"/>
    </row>
    <row r="61" spans="6:9">
      <c r="F61" s="150"/>
      <c r="G61" s="151"/>
      <c r="H61" s="151"/>
      <c r="I61" s="152"/>
    </row>
    <row r="62" spans="6:9">
      <c r="F62" s="150"/>
      <c r="G62" s="151"/>
      <c r="H62" s="151"/>
      <c r="I62" s="152"/>
    </row>
    <row r="63" spans="6:9">
      <c r="F63" s="150"/>
      <c r="G63" s="151"/>
      <c r="H63" s="151"/>
      <c r="I63" s="152"/>
    </row>
    <row r="64" spans="6:9">
      <c r="F64" s="150"/>
      <c r="G64" s="151"/>
      <c r="H64" s="151"/>
      <c r="I64" s="152"/>
    </row>
    <row r="65" spans="6:9">
      <c r="F65" s="150"/>
      <c r="G65" s="151"/>
      <c r="H65" s="151"/>
      <c r="I65" s="152"/>
    </row>
    <row r="66" spans="6:9">
      <c r="F66" s="150"/>
      <c r="G66" s="151"/>
      <c r="H66" s="151"/>
      <c r="I66" s="152"/>
    </row>
    <row r="67" spans="6:9">
      <c r="F67" s="150"/>
      <c r="G67" s="151"/>
      <c r="H67" s="151"/>
      <c r="I67" s="152"/>
    </row>
    <row r="68" spans="6:9">
      <c r="F68" s="150"/>
      <c r="G68" s="151"/>
      <c r="H68" s="151"/>
      <c r="I68" s="152"/>
    </row>
    <row r="69" spans="6:9">
      <c r="F69" s="150"/>
      <c r="G69" s="151"/>
      <c r="H69" s="151"/>
      <c r="I69" s="152"/>
    </row>
    <row r="70" spans="6:9">
      <c r="F70" s="150"/>
      <c r="G70" s="151"/>
      <c r="H70" s="151"/>
      <c r="I70" s="152"/>
    </row>
    <row r="71" spans="6:9">
      <c r="F71" s="150"/>
      <c r="G71" s="151"/>
      <c r="H71" s="151"/>
      <c r="I71" s="152"/>
    </row>
    <row r="72" spans="6:9">
      <c r="F72" s="150"/>
      <c r="G72" s="151"/>
      <c r="H72" s="151"/>
      <c r="I72" s="152"/>
    </row>
    <row r="73" spans="6:9">
      <c r="F73" s="150"/>
      <c r="G73" s="151"/>
      <c r="H73" s="151"/>
      <c r="I73" s="152"/>
    </row>
    <row r="74" spans="6:9">
      <c r="F74" s="150"/>
      <c r="G74" s="151"/>
      <c r="H74" s="151"/>
      <c r="I74" s="152"/>
    </row>
    <row r="75" spans="6:9">
      <c r="F75" s="150"/>
      <c r="G75" s="151"/>
      <c r="H75" s="151"/>
      <c r="I75" s="152"/>
    </row>
    <row r="76" spans="6:9">
      <c r="F76" s="150"/>
      <c r="G76" s="151"/>
      <c r="H76" s="151"/>
      <c r="I76" s="152"/>
    </row>
    <row r="77" spans="6:9">
      <c r="F77" s="150"/>
      <c r="G77" s="151"/>
      <c r="H77" s="151"/>
      <c r="I77" s="152"/>
    </row>
    <row r="78" spans="6:9">
      <c r="F78" s="150"/>
      <c r="G78" s="151"/>
      <c r="H78" s="151"/>
      <c r="I78" s="152"/>
    </row>
    <row r="79" spans="6:9">
      <c r="F79" s="150"/>
      <c r="G79" s="151"/>
      <c r="H79" s="151"/>
      <c r="I79" s="152"/>
    </row>
    <row r="80" spans="6:9">
      <c r="F80" s="150"/>
      <c r="G80" s="151"/>
      <c r="H80" s="151"/>
      <c r="I80" s="152"/>
    </row>
  </sheetData>
  <mergeCells count="5">
    <mergeCell ref="A1:B1"/>
    <mergeCell ref="A2:B2"/>
    <mergeCell ref="G2:I2"/>
    <mergeCell ref="H29:I29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Z235"/>
  <sheetViews>
    <sheetView showGridLines="0" showZeros="0" topLeftCell="A130" workbookViewId="0">
      <selection activeCell="L160" sqref="L160"/>
    </sheetView>
  </sheetViews>
  <sheetFormatPr defaultRowHeight="12.75"/>
  <cols>
    <col min="1" max="1" width="4.42578125" style="153" customWidth="1"/>
    <col min="2" max="2" width="11.5703125" style="153" customWidth="1"/>
    <col min="3" max="3" width="40.42578125" style="153" customWidth="1"/>
    <col min="4" max="4" width="5.5703125" style="153" customWidth="1"/>
    <col min="5" max="5" width="8.5703125" style="163" customWidth="1"/>
    <col min="6" max="6" width="10.7109375" style="153" customWidth="1"/>
    <col min="7" max="7" width="13.85546875" style="153" customWidth="1"/>
    <col min="8" max="8" width="11" style="153" hidden="1" customWidth="1"/>
    <col min="9" max="9" width="12.85546875" style="153" hidden="1" customWidth="1"/>
    <col min="10" max="11" width="9.140625" style="153"/>
    <col min="12" max="12" width="76.28515625" style="153" customWidth="1"/>
    <col min="13" max="13" width="45.28515625" style="153" customWidth="1"/>
    <col min="14" max="16384" width="9.140625" style="153"/>
  </cols>
  <sheetData>
    <row r="1" spans="1:104" ht="15.75">
      <c r="A1" s="227" t="s">
        <v>66</v>
      </c>
      <c r="B1" s="227"/>
      <c r="C1" s="227"/>
      <c r="D1" s="227"/>
      <c r="E1" s="227"/>
      <c r="F1" s="227"/>
      <c r="G1" s="227"/>
    </row>
    <row r="2" spans="1:104" ht="14.25" customHeight="1" thickBot="1">
      <c r="B2" s="154"/>
      <c r="C2" s="155"/>
      <c r="D2" s="155"/>
      <c r="E2" s="156"/>
      <c r="F2" s="155"/>
      <c r="G2" s="155"/>
    </row>
    <row r="3" spans="1:104" ht="13.5" thickTop="1">
      <c r="A3" s="218" t="s">
        <v>48</v>
      </c>
      <c r="B3" s="219"/>
      <c r="C3" s="99" t="str">
        <f>CONCATENATE(cislostavby," ",nazevstavby)</f>
        <v>11 EMPONT s.r.o.</v>
      </c>
      <c r="D3" s="100"/>
      <c r="E3" s="157" t="s">
        <v>67</v>
      </c>
      <c r="F3" s="158">
        <f>Rekapitulace!H1</f>
        <v>1</v>
      </c>
      <c r="G3" s="159"/>
      <c r="H3" s="100"/>
      <c r="I3" s="159"/>
    </row>
    <row r="4" spans="1:104" ht="13.5" thickBot="1">
      <c r="A4" s="228" t="s">
        <v>50</v>
      </c>
      <c r="B4" s="221"/>
      <c r="C4" s="105" t="str">
        <f>CONCATENATE(cisloobjektu," ",nazevobjektu)</f>
        <v>165 Kultúrny dom Trstín</v>
      </c>
      <c r="D4" s="106"/>
      <c r="E4" s="229" t="str">
        <f>Rekapitulace!G2</f>
        <v>Objekt KD - vykurovanie</v>
      </c>
      <c r="F4" s="230"/>
      <c r="G4" s="231"/>
      <c r="H4" s="106"/>
      <c r="I4" s="160"/>
    </row>
    <row r="5" spans="1:104" ht="13.5" thickTop="1">
      <c r="A5" s="161"/>
      <c r="B5" s="162"/>
      <c r="C5" s="162"/>
      <c r="G5" s="164"/>
    </row>
    <row r="6" spans="1:104">
      <c r="A6" s="165" t="s">
        <v>68</v>
      </c>
      <c r="B6" s="166" t="s">
        <v>69</v>
      </c>
      <c r="C6" s="166" t="s">
        <v>70</v>
      </c>
      <c r="D6" s="166" t="s">
        <v>71</v>
      </c>
      <c r="E6" s="167" t="s">
        <v>72</v>
      </c>
      <c r="F6" s="168" t="s">
        <v>73</v>
      </c>
      <c r="G6" s="169" t="s">
        <v>74</v>
      </c>
      <c r="H6" s="169" t="s">
        <v>75</v>
      </c>
      <c r="I6" s="169" t="s">
        <v>76</v>
      </c>
    </row>
    <row r="7" spans="1:104">
      <c r="A7" s="170" t="s">
        <v>77</v>
      </c>
      <c r="B7" s="171" t="s">
        <v>85</v>
      </c>
      <c r="C7" s="172" t="s">
        <v>86</v>
      </c>
      <c r="D7" s="173"/>
      <c r="E7" s="174"/>
      <c r="F7" s="174"/>
      <c r="G7" s="175"/>
      <c r="H7" s="176"/>
      <c r="I7" s="175"/>
      <c r="O7" s="177">
        <v>1</v>
      </c>
    </row>
    <row r="8" spans="1:104" ht="22.5">
      <c r="A8" s="178">
        <v>1</v>
      </c>
      <c r="B8" s="179" t="s">
        <v>87</v>
      </c>
      <c r="C8" s="180" t="s">
        <v>88</v>
      </c>
      <c r="D8" s="181" t="s">
        <v>89</v>
      </c>
      <c r="E8" s="182">
        <v>1620</v>
      </c>
      <c r="F8" s="183"/>
      <c r="G8" s="184">
        <f t="shared" ref="G8:G13" si="0">E8*F8</f>
        <v>0</v>
      </c>
      <c r="H8" s="185">
        <f t="shared" ref="H8:I13" si="1">F8*30.126</f>
        <v>0</v>
      </c>
      <c r="I8" s="182">
        <f t="shared" si="1"/>
        <v>0</v>
      </c>
      <c r="O8" s="177">
        <v>2</v>
      </c>
      <c r="AA8" s="153">
        <v>1</v>
      </c>
      <c r="AB8" s="153">
        <v>1</v>
      </c>
      <c r="AC8" s="153">
        <v>1</v>
      </c>
      <c r="AZ8" s="153">
        <v>1</v>
      </c>
      <c r="BA8" s="153">
        <f t="shared" ref="BA8:BA13" si="2">IF(AZ8=1,G8,0)</f>
        <v>0</v>
      </c>
      <c r="BB8" s="153">
        <f t="shared" ref="BB8:BB13" si="3">IF(AZ8=2,G8,0)</f>
        <v>0</v>
      </c>
      <c r="BC8" s="153">
        <f t="shared" ref="BC8:BC13" si="4">IF(AZ8=3,G8,0)</f>
        <v>0</v>
      </c>
      <c r="BD8" s="153">
        <f t="shared" ref="BD8:BD13" si="5">IF(AZ8=4,G8,0)</f>
        <v>0</v>
      </c>
      <c r="BE8" s="153">
        <f t="shared" ref="BE8:BE13" si="6">IF(AZ8=5,G8,0)</f>
        <v>0</v>
      </c>
      <c r="CA8" s="177">
        <v>1</v>
      </c>
      <c r="CB8" s="177">
        <v>1</v>
      </c>
      <c r="CZ8" s="153">
        <v>1.9999999999992199E-5</v>
      </c>
    </row>
    <row r="9" spans="1:104" ht="22.5">
      <c r="A9" s="178">
        <v>2</v>
      </c>
      <c r="B9" s="179" t="s">
        <v>90</v>
      </c>
      <c r="C9" s="180" t="s">
        <v>91</v>
      </c>
      <c r="D9" s="181" t="s">
        <v>92</v>
      </c>
      <c r="E9" s="182">
        <v>2</v>
      </c>
      <c r="F9" s="183"/>
      <c r="G9" s="184"/>
      <c r="H9" s="185">
        <f t="shared" si="1"/>
        <v>0</v>
      </c>
      <c r="I9" s="182">
        <f t="shared" si="1"/>
        <v>0</v>
      </c>
      <c r="O9" s="177">
        <v>2</v>
      </c>
      <c r="AA9" s="153">
        <v>1</v>
      </c>
      <c r="AB9" s="153">
        <v>1</v>
      </c>
      <c r="AC9" s="153">
        <v>1</v>
      </c>
      <c r="AZ9" s="153">
        <v>1</v>
      </c>
      <c r="BA9" s="153">
        <f t="shared" si="2"/>
        <v>0</v>
      </c>
      <c r="BB9" s="153">
        <f t="shared" si="3"/>
        <v>0</v>
      </c>
      <c r="BC9" s="153">
        <f t="shared" si="4"/>
        <v>0</v>
      </c>
      <c r="BD9" s="153">
        <f t="shared" si="5"/>
        <v>0</v>
      </c>
      <c r="BE9" s="153">
        <f t="shared" si="6"/>
        <v>0</v>
      </c>
      <c r="CA9" s="177">
        <v>1</v>
      </c>
      <c r="CB9" s="177">
        <v>1</v>
      </c>
      <c r="CZ9" s="153">
        <v>3.4000000000000702E-4</v>
      </c>
    </row>
    <row r="10" spans="1:104" ht="22.5">
      <c r="A10" s="178">
        <v>3</v>
      </c>
      <c r="B10" s="179" t="s">
        <v>93</v>
      </c>
      <c r="C10" s="180" t="s">
        <v>94</v>
      </c>
      <c r="D10" s="181" t="s">
        <v>95</v>
      </c>
      <c r="E10" s="182">
        <v>794.6</v>
      </c>
      <c r="F10" s="183"/>
      <c r="G10" s="184">
        <f t="shared" si="0"/>
        <v>0</v>
      </c>
      <c r="H10" s="185">
        <f t="shared" si="1"/>
        <v>0</v>
      </c>
      <c r="I10" s="182">
        <f t="shared" si="1"/>
        <v>0</v>
      </c>
      <c r="O10" s="177">
        <v>2</v>
      </c>
      <c r="AA10" s="153">
        <v>1</v>
      </c>
      <c r="AB10" s="153">
        <v>1</v>
      </c>
      <c r="AC10" s="153">
        <v>1</v>
      </c>
      <c r="AZ10" s="153">
        <v>1</v>
      </c>
      <c r="BA10" s="153">
        <f t="shared" si="2"/>
        <v>0</v>
      </c>
      <c r="BB10" s="153">
        <f t="shared" si="3"/>
        <v>0</v>
      </c>
      <c r="BC10" s="153">
        <f t="shared" si="4"/>
        <v>0</v>
      </c>
      <c r="BD10" s="153">
        <f t="shared" si="5"/>
        <v>0</v>
      </c>
      <c r="BE10" s="153">
        <f t="shared" si="6"/>
        <v>0</v>
      </c>
      <c r="CA10" s="177">
        <v>1</v>
      </c>
      <c r="CB10" s="177">
        <v>1</v>
      </c>
      <c r="CZ10" s="153">
        <v>4.99999999999723E-4</v>
      </c>
    </row>
    <row r="11" spans="1:104">
      <c r="A11" s="178">
        <v>4</v>
      </c>
      <c r="B11" s="179" t="s">
        <v>96</v>
      </c>
      <c r="C11" s="180" t="s">
        <v>97</v>
      </c>
      <c r="D11" s="181" t="s">
        <v>98</v>
      </c>
      <c r="E11" s="182">
        <v>192</v>
      </c>
      <c r="F11" s="183"/>
      <c r="G11" s="184">
        <f t="shared" si="0"/>
        <v>0</v>
      </c>
      <c r="H11" s="185">
        <f t="shared" si="1"/>
        <v>0</v>
      </c>
      <c r="I11" s="182">
        <f t="shared" si="1"/>
        <v>0</v>
      </c>
      <c r="O11" s="177">
        <v>2</v>
      </c>
      <c r="AA11" s="153">
        <v>10</v>
      </c>
      <c r="AB11" s="153">
        <v>0</v>
      </c>
      <c r="AC11" s="153">
        <v>8</v>
      </c>
      <c r="AZ11" s="153">
        <v>5</v>
      </c>
      <c r="BA11" s="153">
        <f t="shared" si="2"/>
        <v>0</v>
      </c>
      <c r="BB11" s="153">
        <f t="shared" si="3"/>
        <v>0</v>
      </c>
      <c r="BC11" s="153">
        <f t="shared" si="4"/>
        <v>0</v>
      </c>
      <c r="BD11" s="153">
        <f t="shared" si="5"/>
        <v>0</v>
      </c>
      <c r="BE11" s="153">
        <f t="shared" si="6"/>
        <v>0</v>
      </c>
      <c r="CA11" s="177">
        <v>10</v>
      </c>
      <c r="CB11" s="177">
        <v>0</v>
      </c>
      <c r="CZ11" s="153">
        <v>0</v>
      </c>
    </row>
    <row r="12" spans="1:104" ht="22.5">
      <c r="A12" s="178">
        <v>5</v>
      </c>
      <c r="B12" s="179" t="s">
        <v>99</v>
      </c>
      <c r="C12" s="180" t="s">
        <v>100</v>
      </c>
      <c r="D12" s="181" t="s">
        <v>98</v>
      </c>
      <c r="E12" s="182">
        <v>256</v>
      </c>
      <c r="F12" s="183"/>
      <c r="G12" s="184">
        <f t="shared" si="0"/>
        <v>0</v>
      </c>
      <c r="H12" s="185">
        <f t="shared" si="1"/>
        <v>0</v>
      </c>
      <c r="I12" s="182">
        <f t="shared" si="1"/>
        <v>0</v>
      </c>
      <c r="O12" s="177">
        <v>2</v>
      </c>
      <c r="AA12" s="153">
        <v>10</v>
      </c>
      <c r="AB12" s="153">
        <v>0</v>
      </c>
      <c r="AC12" s="153">
        <v>8</v>
      </c>
      <c r="AZ12" s="153">
        <v>5</v>
      </c>
      <c r="BA12" s="153">
        <f t="shared" si="2"/>
        <v>0</v>
      </c>
      <c r="BB12" s="153">
        <f t="shared" si="3"/>
        <v>0</v>
      </c>
      <c r="BC12" s="153">
        <f t="shared" si="4"/>
        <v>0</v>
      </c>
      <c r="BD12" s="153">
        <f t="shared" si="5"/>
        <v>0</v>
      </c>
      <c r="BE12" s="153">
        <f t="shared" si="6"/>
        <v>0</v>
      </c>
      <c r="CA12" s="177">
        <v>10</v>
      </c>
      <c r="CB12" s="177">
        <v>0</v>
      </c>
      <c r="CZ12" s="153">
        <v>0</v>
      </c>
    </row>
    <row r="13" spans="1:104">
      <c r="A13" s="178">
        <v>6</v>
      </c>
      <c r="B13" s="179" t="s">
        <v>101</v>
      </c>
      <c r="C13" s="180" t="s">
        <v>102</v>
      </c>
      <c r="D13" s="181" t="s">
        <v>98</v>
      </c>
      <c r="E13" s="182">
        <v>288</v>
      </c>
      <c r="F13" s="183"/>
      <c r="G13" s="184">
        <f t="shared" si="0"/>
        <v>0</v>
      </c>
      <c r="H13" s="185">
        <f t="shared" si="1"/>
        <v>0</v>
      </c>
      <c r="I13" s="182">
        <f t="shared" si="1"/>
        <v>0</v>
      </c>
      <c r="O13" s="177">
        <v>2</v>
      </c>
      <c r="AA13" s="153">
        <v>10</v>
      </c>
      <c r="AB13" s="153">
        <v>0</v>
      </c>
      <c r="AC13" s="153">
        <v>8</v>
      </c>
      <c r="AZ13" s="153">
        <v>5</v>
      </c>
      <c r="BA13" s="153">
        <f t="shared" si="2"/>
        <v>0</v>
      </c>
      <c r="BB13" s="153">
        <f t="shared" si="3"/>
        <v>0</v>
      </c>
      <c r="BC13" s="153">
        <f t="shared" si="4"/>
        <v>0</v>
      </c>
      <c r="BD13" s="153">
        <f t="shared" si="5"/>
        <v>0</v>
      </c>
      <c r="BE13" s="153">
        <f t="shared" si="6"/>
        <v>0</v>
      </c>
      <c r="CA13" s="177">
        <v>10</v>
      </c>
      <c r="CB13" s="177">
        <v>0</v>
      </c>
      <c r="CZ13" s="153">
        <v>0</v>
      </c>
    </row>
    <row r="14" spans="1:104">
      <c r="A14" s="186"/>
      <c r="B14" s="187" t="s">
        <v>79</v>
      </c>
      <c r="C14" s="188" t="str">
        <f>CONCATENATE(B7," ",C7)</f>
        <v>9 OSTATNÉ KONŠTRUKCIE,BÚRANIE</v>
      </c>
      <c r="D14" s="189"/>
      <c r="E14" s="190"/>
      <c r="F14" s="191"/>
      <c r="G14" s="192">
        <f>SUM(G7:G13)</f>
        <v>0</v>
      </c>
      <c r="H14" s="193"/>
      <c r="I14" s="194">
        <f>G14*30.126</f>
        <v>0</v>
      </c>
      <c r="O14" s="177">
        <v>4</v>
      </c>
      <c r="BA14" s="195">
        <f>SUM(BA7:BA13)</f>
        <v>0</v>
      </c>
      <c r="BB14" s="195">
        <f>SUM(BB7:BB13)</f>
        <v>0</v>
      </c>
      <c r="BC14" s="195">
        <f>SUM(BC7:BC13)</f>
        <v>0</v>
      </c>
      <c r="BD14" s="195">
        <f>SUM(BD7:BD13)</f>
        <v>0</v>
      </c>
      <c r="BE14" s="195">
        <f>SUM(BE7:BE13)</f>
        <v>0</v>
      </c>
    </row>
    <row r="15" spans="1:104">
      <c r="A15" s="170" t="s">
        <v>77</v>
      </c>
      <c r="B15" s="171" t="s">
        <v>103</v>
      </c>
      <c r="C15" s="172" t="s">
        <v>104</v>
      </c>
      <c r="D15" s="173"/>
      <c r="E15" s="174"/>
      <c r="F15" s="174"/>
      <c r="G15" s="175"/>
      <c r="H15" s="176"/>
      <c r="I15" s="175"/>
      <c r="O15" s="177">
        <v>1</v>
      </c>
    </row>
    <row r="16" spans="1:104" ht="22.5">
      <c r="A16" s="178">
        <v>7</v>
      </c>
      <c r="B16" s="179" t="s">
        <v>105</v>
      </c>
      <c r="C16" s="180" t="s">
        <v>106</v>
      </c>
      <c r="D16" s="181" t="s">
        <v>95</v>
      </c>
      <c r="E16" s="182">
        <v>315</v>
      </c>
      <c r="F16" s="183"/>
      <c r="G16" s="184">
        <f t="shared" ref="G16:G28" si="7">E16*F16</f>
        <v>0</v>
      </c>
      <c r="H16" s="185">
        <f t="shared" ref="H16:H28" si="8">F16*30.126</f>
        <v>0</v>
      </c>
      <c r="I16" s="182">
        <f t="shared" ref="I16:I28" si="9">G16*30.126</f>
        <v>0</v>
      </c>
      <c r="O16" s="177">
        <v>2</v>
      </c>
      <c r="AA16" s="153">
        <v>1</v>
      </c>
      <c r="AB16" s="153">
        <v>7</v>
      </c>
      <c r="AC16" s="153">
        <v>7</v>
      </c>
      <c r="AZ16" s="153">
        <v>2</v>
      </c>
      <c r="BA16" s="153">
        <f t="shared" ref="BA16:BA28" si="10">IF(AZ16=1,G16,0)</f>
        <v>0</v>
      </c>
      <c r="BB16" s="153">
        <f t="shared" ref="BB16:BB28" si="11">IF(AZ16=2,G16,0)</f>
        <v>0</v>
      </c>
      <c r="BC16" s="153">
        <f t="shared" ref="BC16:BC28" si="12">IF(AZ16=3,G16,0)</f>
        <v>0</v>
      </c>
      <c r="BD16" s="153">
        <f t="shared" ref="BD16:BD28" si="13">IF(AZ16=4,G16,0)</f>
        <v>0</v>
      </c>
      <c r="BE16" s="153">
        <f t="shared" ref="BE16:BE28" si="14">IF(AZ16=5,G16,0)</f>
        <v>0</v>
      </c>
      <c r="CA16" s="177">
        <v>1</v>
      </c>
      <c r="CB16" s="177">
        <v>7</v>
      </c>
      <c r="CZ16" s="153">
        <v>2.40000000000018E-4</v>
      </c>
    </row>
    <row r="17" spans="1:104" ht="22.5">
      <c r="A17" s="178">
        <v>8</v>
      </c>
      <c r="B17" s="179" t="s">
        <v>107</v>
      </c>
      <c r="C17" s="180" t="s">
        <v>108</v>
      </c>
      <c r="D17" s="181" t="s">
        <v>95</v>
      </c>
      <c r="E17" s="182">
        <v>230</v>
      </c>
      <c r="F17" s="183"/>
      <c r="G17" s="184">
        <f t="shared" si="7"/>
        <v>0</v>
      </c>
      <c r="H17" s="185">
        <f t="shared" si="8"/>
        <v>0</v>
      </c>
      <c r="I17" s="182">
        <f t="shared" si="9"/>
        <v>0</v>
      </c>
      <c r="O17" s="177">
        <v>2</v>
      </c>
      <c r="AA17" s="153">
        <v>1</v>
      </c>
      <c r="AB17" s="153">
        <v>7</v>
      </c>
      <c r="AC17" s="153">
        <v>7</v>
      </c>
      <c r="AZ17" s="153">
        <v>2</v>
      </c>
      <c r="BA17" s="153">
        <f t="shared" si="10"/>
        <v>0</v>
      </c>
      <c r="BB17" s="153">
        <f t="shared" si="11"/>
        <v>0</v>
      </c>
      <c r="BC17" s="153">
        <f t="shared" si="12"/>
        <v>0</v>
      </c>
      <c r="BD17" s="153">
        <f t="shared" si="13"/>
        <v>0</v>
      </c>
      <c r="BE17" s="153">
        <f t="shared" si="14"/>
        <v>0</v>
      </c>
      <c r="CA17" s="177">
        <v>1</v>
      </c>
      <c r="CB17" s="177">
        <v>7</v>
      </c>
      <c r="CZ17" s="153">
        <v>2.40000000000018E-4</v>
      </c>
    </row>
    <row r="18" spans="1:104" ht="22.5">
      <c r="A18" s="178">
        <v>9</v>
      </c>
      <c r="B18" s="179" t="s">
        <v>109</v>
      </c>
      <c r="C18" s="180" t="s">
        <v>110</v>
      </c>
      <c r="D18" s="181" t="s">
        <v>95</v>
      </c>
      <c r="E18" s="182">
        <v>187</v>
      </c>
      <c r="F18" s="183"/>
      <c r="G18" s="184">
        <f t="shared" si="7"/>
        <v>0</v>
      </c>
      <c r="H18" s="185">
        <f t="shared" si="8"/>
        <v>0</v>
      </c>
      <c r="I18" s="182">
        <f t="shared" si="9"/>
        <v>0</v>
      </c>
      <c r="O18" s="177">
        <v>2</v>
      </c>
      <c r="AA18" s="153">
        <v>1</v>
      </c>
      <c r="AB18" s="153">
        <v>7</v>
      </c>
      <c r="AC18" s="153">
        <v>7</v>
      </c>
      <c r="AZ18" s="153">
        <v>2</v>
      </c>
      <c r="BA18" s="153">
        <f t="shared" si="10"/>
        <v>0</v>
      </c>
      <c r="BB18" s="153">
        <f t="shared" si="11"/>
        <v>0</v>
      </c>
      <c r="BC18" s="153">
        <f t="shared" si="12"/>
        <v>0</v>
      </c>
      <c r="BD18" s="153">
        <f t="shared" si="13"/>
        <v>0</v>
      </c>
      <c r="BE18" s="153">
        <f t="shared" si="14"/>
        <v>0</v>
      </c>
      <c r="CA18" s="177">
        <v>1</v>
      </c>
      <c r="CB18" s="177">
        <v>7</v>
      </c>
      <c r="CZ18" s="153">
        <v>2.40000000000018E-4</v>
      </c>
    </row>
    <row r="19" spans="1:104" ht="22.5">
      <c r="A19" s="178">
        <v>10</v>
      </c>
      <c r="B19" s="179" t="s">
        <v>111</v>
      </c>
      <c r="C19" s="180" t="s">
        <v>112</v>
      </c>
      <c r="D19" s="181" t="s">
        <v>95</v>
      </c>
      <c r="E19" s="182">
        <v>145</v>
      </c>
      <c r="F19" s="183"/>
      <c r="G19" s="184">
        <f t="shared" si="7"/>
        <v>0</v>
      </c>
      <c r="H19" s="185">
        <f t="shared" si="8"/>
        <v>0</v>
      </c>
      <c r="I19" s="182">
        <f t="shared" si="9"/>
        <v>0</v>
      </c>
      <c r="O19" s="177">
        <v>2</v>
      </c>
      <c r="AA19" s="153">
        <v>1</v>
      </c>
      <c r="AB19" s="153">
        <v>7</v>
      </c>
      <c r="AC19" s="153">
        <v>7</v>
      </c>
      <c r="AZ19" s="153">
        <v>2</v>
      </c>
      <c r="BA19" s="153">
        <f t="shared" si="10"/>
        <v>0</v>
      </c>
      <c r="BB19" s="153">
        <f t="shared" si="11"/>
        <v>0</v>
      </c>
      <c r="BC19" s="153">
        <f t="shared" si="12"/>
        <v>0</v>
      </c>
      <c r="BD19" s="153">
        <f t="shared" si="13"/>
        <v>0</v>
      </c>
      <c r="BE19" s="153">
        <f t="shared" si="14"/>
        <v>0</v>
      </c>
      <c r="CA19" s="177">
        <v>1</v>
      </c>
      <c r="CB19" s="177">
        <v>7</v>
      </c>
      <c r="CZ19" s="153">
        <v>2.40000000000018E-4</v>
      </c>
    </row>
    <row r="20" spans="1:104" ht="22.5">
      <c r="A20" s="178">
        <v>11</v>
      </c>
      <c r="B20" s="179" t="s">
        <v>113</v>
      </c>
      <c r="C20" s="180" t="s">
        <v>114</v>
      </c>
      <c r="D20" s="181" t="s">
        <v>95</v>
      </c>
      <c r="E20" s="182">
        <v>37</v>
      </c>
      <c r="F20" s="183"/>
      <c r="G20" s="184">
        <f t="shared" si="7"/>
        <v>0</v>
      </c>
      <c r="H20" s="185">
        <f t="shared" si="8"/>
        <v>0</v>
      </c>
      <c r="I20" s="182">
        <f t="shared" si="9"/>
        <v>0</v>
      </c>
      <c r="O20" s="177">
        <v>2</v>
      </c>
      <c r="AA20" s="153">
        <v>1</v>
      </c>
      <c r="AB20" s="153">
        <v>7</v>
      </c>
      <c r="AC20" s="153">
        <v>7</v>
      </c>
      <c r="AZ20" s="153">
        <v>2</v>
      </c>
      <c r="BA20" s="153">
        <f t="shared" si="10"/>
        <v>0</v>
      </c>
      <c r="BB20" s="153">
        <f t="shared" si="11"/>
        <v>0</v>
      </c>
      <c r="BC20" s="153">
        <f t="shared" si="12"/>
        <v>0</v>
      </c>
      <c r="BD20" s="153">
        <f t="shared" si="13"/>
        <v>0</v>
      </c>
      <c r="BE20" s="153">
        <f t="shared" si="14"/>
        <v>0</v>
      </c>
      <c r="CA20" s="177">
        <v>1</v>
      </c>
      <c r="CB20" s="177">
        <v>7</v>
      </c>
      <c r="CZ20" s="153">
        <v>2.40000000000018E-4</v>
      </c>
    </row>
    <row r="21" spans="1:104" ht="22.5">
      <c r="A21" s="178">
        <v>12</v>
      </c>
      <c r="B21" s="179" t="s">
        <v>115</v>
      </c>
      <c r="C21" s="180" t="s">
        <v>116</v>
      </c>
      <c r="D21" s="181" t="s">
        <v>95</v>
      </c>
      <c r="E21" s="182">
        <v>76</v>
      </c>
      <c r="F21" s="183"/>
      <c r="G21" s="184">
        <f t="shared" si="7"/>
        <v>0</v>
      </c>
      <c r="H21" s="185">
        <f t="shared" si="8"/>
        <v>0</v>
      </c>
      <c r="I21" s="182">
        <f t="shared" si="9"/>
        <v>0</v>
      </c>
      <c r="O21" s="177">
        <v>2</v>
      </c>
      <c r="AA21" s="153">
        <v>1</v>
      </c>
      <c r="AB21" s="153">
        <v>7</v>
      </c>
      <c r="AC21" s="153">
        <v>7</v>
      </c>
      <c r="AZ21" s="153">
        <v>2</v>
      </c>
      <c r="BA21" s="153">
        <f t="shared" si="10"/>
        <v>0</v>
      </c>
      <c r="BB21" s="153">
        <f t="shared" si="11"/>
        <v>0</v>
      </c>
      <c r="BC21" s="153">
        <f t="shared" si="12"/>
        <v>0</v>
      </c>
      <c r="BD21" s="153">
        <f t="shared" si="13"/>
        <v>0</v>
      </c>
      <c r="BE21" s="153">
        <f t="shared" si="14"/>
        <v>0</v>
      </c>
      <c r="CA21" s="177">
        <v>1</v>
      </c>
      <c r="CB21" s="177">
        <v>7</v>
      </c>
      <c r="CZ21" s="153">
        <v>2.40000000000018E-4</v>
      </c>
    </row>
    <row r="22" spans="1:104">
      <c r="A22" s="178">
        <v>13</v>
      </c>
      <c r="B22" s="179" t="s">
        <v>117</v>
      </c>
      <c r="C22" s="180" t="s">
        <v>118</v>
      </c>
      <c r="D22" s="181" t="s">
        <v>119</v>
      </c>
      <c r="E22" s="182">
        <v>315</v>
      </c>
      <c r="F22" s="183"/>
      <c r="G22" s="184">
        <f t="shared" si="7"/>
        <v>0</v>
      </c>
      <c r="H22" s="185">
        <f t="shared" si="8"/>
        <v>0</v>
      </c>
      <c r="I22" s="182">
        <f t="shared" si="9"/>
        <v>0</v>
      </c>
      <c r="O22" s="177">
        <v>2</v>
      </c>
      <c r="AA22" s="153">
        <v>3</v>
      </c>
      <c r="AB22" s="153">
        <v>0</v>
      </c>
      <c r="AC22" s="153" t="s">
        <v>117</v>
      </c>
      <c r="AZ22" s="153">
        <v>2</v>
      </c>
      <c r="BA22" s="153">
        <f t="shared" si="10"/>
        <v>0</v>
      </c>
      <c r="BB22" s="153">
        <f t="shared" si="11"/>
        <v>0</v>
      </c>
      <c r="BC22" s="153">
        <f t="shared" si="12"/>
        <v>0</v>
      </c>
      <c r="BD22" s="153">
        <f t="shared" si="13"/>
        <v>0</v>
      </c>
      <c r="BE22" s="153">
        <f t="shared" si="14"/>
        <v>0</v>
      </c>
      <c r="CA22" s="177">
        <v>3</v>
      </c>
      <c r="CB22" s="177">
        <v>0</v>
      </c>
      <c r="CZ22" s="153">
        <v>9.9999999999944599E-4</v>
      </c>
    </row>
    <row r="23" spans="1:104">
      <c r="A23" s="178">
        <v>14</v>
      </c>
      <c r="B23" s="179" t="s">
        <v>120</v>
      </c>
      <c r="C23" s="180" t="s">
        <v>121</v>
      </c>
      <c r="D23" s="181" t="s">
        <v>119</v>
      </c>
      <c r="E23" s="182">
        <v>230</v>
      </c>
      <c r="F23" s="183"/>
      <c r="G23" s="184">
        <f t="shared" si="7"/>
        <v>0</v>
      </c>
      <c r="H23" s="185">
        <f t="shared" si="8"/>
        <v>0</v>
      </c>
      <c r="I23" s="182">
        <f t="shared" si="9"/>
        <v>0</v>
      </c>
      <c r="O23" s="177">
        <v>2</v>
      </c>
      <c r="AA23" s="153">
        <v>3</v>
      </c>
      <c r="AB23" s="153">
        <v>0</v>
      </c>
      <c r="AC23" s="153" t="s">
        <v>120</v>
      </c>
      <c r="AZ23" s="153">
        <v>2</v>
      </c>
      <c r="BA23" s="153">
        <f t="shared" si="10"/>
        <v>0</v>
      </c>
      <c r="BB23" s="153">
        <f t="shared" si="11"/>
        <v>0</v>
      </c>
      <c r="BC23" s="153">
        <f t="shared" si="12"/>
        <v>0</v>
      </c>
      <c r="BD23" s="153">
        <f t="shared" si="13"/>
        <v>0</v>
      </c>
      <c r="BE23" s="153">
        <f t="shared" si="14"/>
        <v>0</v>
      </c>
      <c r="CA23" s="177">
        <v>3</v>
      </c>
      <c r="CB23" s="177">
        <v>0</v>
      </c>
      <c r="CZ23" s="153">
        <v>9.9999999999944599E-4</v>
      </c>
    </row>
    <row r="24" spans="1:104">
      <c r="A24" s="178">
        <v>15</v>
      </c>
      <c r="B24" s="179" t="s">
        <v>122</v>
      </c>
      <c r="C24" s="180" t="s">
        <v>123</v>
      </c>
      <c r="D24" s="181" t="s">
        <v>119</v>
      </c>
      <c r="E24" s="182">
        <v>187</v>
      </c>
      <c r="F24" s="183"/>
      <c r="G24" s="184">
        <f t="shared" si="7"/>
        <v>0</v>
      </c>
      <c r="H24" s="185">
        <f t="shared" si="8"/>
        <v>0</v>
      </c>
      <c r="I24" s="182">
        <f t="shared" si="9"/>
        <v>0</v>
      </c>
      <c r="O24" s="177">
        <v>2</v>
      </c>
      <c r="AA24" s="153">
        <v>3</v>
      </c>
      <c r="AB24" s="153">
        <v>0</v>
      </c>
      <c r="AC24" s="153" t="s">
        <v>122</v>
      </c>
      <c r="AZ24" s="153">
        <v>2</v>
      </c>
      <c r="BA24" s="153">
        <f t="shared" si="10"/>
        <v>0</v>
      </c>
      <c r="BB24" s="153">
        <f t="shared" si="11"/>
        <v>0</v>
      </c>
      <c r="BC24" s="153">
        <f t="shared" si="12"/>
        <v>0</v>
      </c>
      <c r="BD24" s="153">
        <f t="shared" si="13"/>
        <v>0</v>
      </c>
      <c r="BE24" s="153">
        <f t="shared" si="14"/>
        <v>0</v>
      </c>
      <c r="CA24" s="177">
        <v>3</v>
      </c>
      <c r="CB24" s="177">
        <v>0</v>
      </c>
      <c r="CZ24" s="153">
        <v>9.9999999999944599E-4</v>
      </c>
    </row>
    <row r="25" spans="1:104">
      <c r="A25" s="178">
        <v>16</v>
      </c>
      <c r="B25" s="179" t="s">
        <v>124</v>
      </c>
      <c r="C25" s="180" t="s">
        <v>125</v>
      </c>
      <c r="D25" s="181" t="s">
        <v>119</v>
      </c>
      <c r="E25" s="182">
        <v>145</v>
      </c>
      <c r="F25" s="183"/>
      <c r="G25" s="184">
        <f t="shared" si="7"/>
        <v>0</v>
      </c>
      <c r="H25" s="185">
        <f t="shared" si="8"/>
        <v>0</v>
      </c>
      <c r="I25" s="182">
        <f t="shared" si="9"/>
        <v>0</v>
      </c>
      <c r="O25" s="177">
        <v>2</v>
      </c>
      <c r="AA25" s="153">
        <v>3</v>
      </c>
      <c r="AB25" s="153">
        <v>0</v>
      </c>
      <c r="AC25" s="153">
        <v>2837795089</v>
      </c>
      <c r="AZ25" s="153">
        <v>2</v>
      </c>
      <c r="BA25" s="153">
        <f t="shared" si="10"/>
        <v>0</v>
      </c>
      <c r="BB25" s="153">
        <f t="shared" si="11"/>
        <v>0</v>
      </c>
      <c r="BC25" s="153">
        <f t="shared" si="12"/>
        <v>0</v>
      </c>
      <c r="BD25" s="153">
        <f t="shared" si="13"/>
        <v>0</v>
      </c>
      <c r="BE25" s="153">
        <f t="shared" si="14"/>
        <v>0</v>
      </c>
      <c r="CA25" s="177">
        <v>3</v>
      </c>
      <c r="CB25" s="177">
        <v>0</v>
      </c>
      <c r="CZ25" s="153">
        <v>9.9999999999944599E-4</v>
      </c>
    </row>
    <row r="26" spans="1:104">
      <c r="A26" s="178">
        <v>17</v>
      </c>
      <c r="B26" s="179" t="s">
        <v>126</v>
      </c>
      <c r="C26" s="180" t="s">
        <v>127</v>
      </c>
      <c r="D26" s="181" t="s">
        <v>119</v>
      </c>
      <c r="E26" s="182">
        <v>37</v>
      </c>
      <c r="F26" s="183"/>
      <c r="G26" s="184">
        <f t="shared" si="7"/>
        <v>0</v>
      </c>
      <c r="H26" s="185">
        <f t="shared" si="8"/>
        <v>0</v>
      </c>
      <c r="I26" s="182">
        <f t="shared" si="9"/>
        <v>0</v>
      </c>
      <c r="O26" s="177">
        <v>2</v>
      </c>
      <c r="AA26" s="153">
        <v>3</v>
      </c>
      <c r="AB26" s="153">
        <v>0</v>
      </c>
      <c r="AC26" s="153">
        <v>28377950891</v>
      </c>
      <c r="AZ26" s="153">
        <v>2</v>
      </c>
      <c r="BA26" s="153">
        <f t="shared" si="10"/>
        <v>0</v>
      </c>
      <c r="BB26" s="153">
        <f t="shared" si="11"/>
        <v>0</v>
      </c>
      <c r="BC26" s="153">
        <f t="shared" si="12"/>
        <v>0</v>
      </c>
      <c r="BD26" s="153">
        <f t="shared" si="13"/>
        <v>0</v>
      </c>
      <c r="BE26" s="153">
        <f t="shared" si="14"/>
        <v>0</v>
      </c>
      <c r="CA26" s="177">
        <v>3</v>
      </c>
      <c r="CB26" s="177">
        <v>0</v>
      </c>
      <c r="CZ26" s="153">
        <v>9.9999999999944599E-4</v>
      </c>
    </row>
    <row r="27" spans="1:104">
      <c r="A27" s="178">
        <v>18</v>
      </c>
      <c r="B27" s="179" t="s">
        <v>128</v>
      </c>
      <c r="C27" s="180" t="s">
        <v>129</v>
      </c>
      <c r="D27" s="181" t="s">
        <v>119</v>
      </c>
      <c r="E27" s="182">
        <v>76</v>
      </c>
      <c r="F27" s="183"/>
      <c r="G27" s="184">
        <f t="shared" si="7"/>
        <v>0</v>
      </c>
      <c r="H27" s="185">
        <f t="shared" si="8"/>
        <v>0</v>
      </c>
      <c r="I27" s="182">
        <f t="shared" si="9"/>
        <v>0</v>
      </c>
      <c r="O27" s="177">
        <v>2</v>
      </c>
      <c r="AA27" s="153">
        <v>3</v>
      </c>
      <c r="AB27" s="153">
        <v>0</v>
      </c>
      <c r="AC27" s="153">
        <v>28377950892</v>
      </c>
      <c r="AZ27" s="153">
        <v>2</v>
      </c>
      <c r="BA27" s="153">
        <f t="shared" si="10"/>
        <v>0</v>
      </c>
      <c r="BB27" s="153">
        <f t="shared" si="11"/>
        <v>0</v>
      </c>
      <c r="BC27" s="153">
        <f t="shared" si="12"/>
        <v>0</v>
      </c>
      <c r="BD27" s="153">
        <f t="shared" si="13"/>
        <v>0</v>
      </c>
      <c r="BE27" s="153">
        <f t="shared" si="14"/>
        <v>0</v>
      </c>
      <c r="CA27" s="177">
        <v>3</v>
      </c>
      <c r="CB27" s="177">
        <v>0</v>
      </c>
      <c r="CZ27" s="153">
        <v>9.9999999999944599E-4</v>
      </c>
    </row>
    <row r="28" spans="1:104" ht="22.5">
      <c r="A28" s="178">
        <v>19</v>
      </c>
      <c r="B28" s="179" t="s">
        <v>130</v>
      </c>
      <c r="C28" s="180" t="s">
        <v>131</v>
      </c>
      <c r="D28" s="181" t="s">
        <v>62</v>
      </c>
      <c r="E28" s="182">
        <v>1.4</v>
      </c>
      <c r="F28" s="183"/>
      <c r="G28" s="184">
        <f t="shared" si="7"/>
        <v>0</v>
      </c>
      <c r="H28" s="185">
        <f t="shared" si="8"/>
        <v>0</v>
      </c>
      <c r="I28" s="182">
        <f t="shared" si="9"/>
        <v>0</v>
      </c>
      <c r="O28" s="177">
        <v>2</v>
      </c>
      <c r="AA28" s="153">
        <v>7</v>
      </c>
      <c r="AB28" s="153">
        <v>1002</v>
      </c>
      <c r="AC28" s="153">
        <v>5</v>
      </c>
      <c r="AZ28" s="153">
        <v>2</v>
      </c>
      <c r="BA28" s="153">
        <f t="shared" si="10"/>
        <v>0</v>
      </c>
      <c r="BB28" s="153">
        <f t="shared" si="11"/>
        <v>0</v>
      </c>
      <c r="BC28" s="153">
        <f t="shared" si="12"/>
        <v>0</v>
      </c>
      <c r="BD28" s="153">
        <f t="shared" si="13"/>
        <v>0</v>
      </c>
      <c r="BE28" s="153">
        <f t="shared" si="14"/>
        <v>0</v>
      </c>
      <c r="CA28" s="177">
        <v>7</v>
      </c>
      <c r="CB28" s="177">
        <v>1002</v>
      </c>
      <c r="CZ28" s="153">
        <v>0</v>
      </c>
    </row>
    <row r="29" spans="1:104">
      <c r="A29" s="186"/>
      <c r="B29" s="187" t="s">
        <v>79</v>
      </c>
      <c r="C29" s="188" t="str">
        <f>CONCATENATE(B15," ",C15)</f>
        <v>713 IZOLÁCIE TEPELNÉ</v>
      </c>
      <c r="D29" s="189"/>
      <c r="E29" s="190"/>
      <c r="F29" s="191"/>
      <c r="G29" s="192">
        <f>SUM(G15:G28)</f>
        <v>0</v>
      </c>
      <c r="H29" s="193"/>
      <c r="I29" s="194">
        <f>G29*30.126</f>
        <v>0</v>
      </c>
      <c r="O29" s="177">
        <v>4</v>
      </c>
      <c r="BA29" s="195">
        <f>SUM(BA15:BA28)</f>
        <v>0</v>
      </c>
      <c r="BB29" s="195">
        <f>SUM(BB15:BB28)</f>
        <v>0</v>
      </c>
      <c r="BC29" s="195">
        <f>SUM(BC15:BC28)</f>
        <v>0</v>
      </c>
      <c r="BD29" s="195">
        <f>SUM(BD15:BD28)</f>
        <v>0</v>
      </c>
      <c r="BE29" s="195">
        <f>SUM(BE15:BE28)</f>
        <v>0</v>
      </c>
    </row>
    <row r="30" spans="1:104">
      <c r="A30" s="170" t="s">
        <v>77</v>
      </c>
      <c r="B30" s="171" t="s">
        <v>132</v>
      </c>
      <c r="C30" s="172" t="s">
        <v>133</v>
      </c>
      <c r="D30" s="173"/>
      <c r="E30" s="174"/>
      <c r="F30" s="174"/>
      <c r="G30" s="175"/>
      <c r="H30" s="176"/>
      <c r="I30" s="175"/>
      <c r="O30" s="177">
        <v>1</v>
      </c>
    </row>
    <row r="31" spans="1:104">
      <c r="A31" s="178">
        <v>20</v>
      </c>
      <c r="B31" s="179" t="s">
        <v>134</v>
      </c>
      <c r="C31" s="180" t="s">
        <v>135</v>
      </c>
      <c r="D31" s="181" t="s">
        <v>98</v>
      </c>
      <c r="E31" s="182">
        <v>16</v>
      </c>
      <c r="F31" s="183"/>
      <c r="G31" s="184">
        <f>E31*F31</f>
        <v>0</v>
      </c>
      <c r="H31" s="185">
        <f t="shared" ref="H31:I33" si="15">F31*30.126</f>
        <v>0</v>
      </c>
      <c r="I31" s="182">
        <f t="shared" si="15"/>
        <v>0</v>
      </c>
      <c r="O31" s="177">
        <v>2</v>
      </c>
      <c r="AA31" s="153">
        <v>11</v>
      </c>
      <c r="AB31" s="153">
        <v>3</v>
      </c>
      <c r="AC31" s="153">
        <v>1</v>
      </c>
      <c r="AZ31" s="153">
        <v>2</v>
      </c>
      <c r="BA31" s="153">
        <f>IF(AZ31=1,G31,0)</f>
        <v>0</v>
      </c>
      <c r="BB31" s="153">
        <f>IF(AZ31=2,G31,0)</f>
        <v>0</v>
      </c>
      <c r="BC31" s="153">
        <f>IF(AZ31=3,G31,0)</f>
        <v>0</v>
      </c>
      <c r="BD31" s="153">
        <f>IF(AZ31=4,G31,0)</f>
        <v>0</v>
      </c>
      <c r="BE31" s="153">
        <f>IF(AZ31=5,G31,0)</f>
        <v>0</v>
      </c>
      <c r="CA31" s="177">
        <v>11</v>
      </c>
      <c r="CB31" s="177">
        <v>3</v>
      </c>
      <c r="CZ31" s="153">
        <v>0</v>
      </c>
    </row>
    <row r="32" spans="1:104" ht="22.5">
      <c r="A32" s="178">
        <v>21</v>
      </c>
      <c r="B32" s="179" t="s">
        <v>136</v>
      </c>
      <c r="C32" s="180" t="s">
        <v>137</v>
      </c>
      <c r="D32" s="181" t="s">
        <v>98</v>
      </c>
      <c r="E32" s="182">
        <v>16</v>
      </c>
      <c r="F32" s="183"/>
      <c r="G32" s="184">
        <f>E32*F32</f>
        <v>0</v>
      </c>
      <c r="H32" s="185">
        <f t="shared" si="15"/>
        <v>0</v>
      </c>
      <c r="I32" s="182">
        <f t="shared" si="15"/>
        <v>0</v>
      </c>
      <c r="O32" s="177">
        <v>2</v>
      </c>
      <c r="AA32" s="153">
        <v>11</v>
      </c>
      <c r="AB32" s="153">
        <v>3</v>
      </c>
      <c r="AC32" s="153">
        <v>2</v>
      </c>
      <c r="AZ32" s="153">
        <v>2</v>
      </c>
      <c r="BA32" s="153">
        <f>IF(AZ32=1,G32,0)</f>
        <v>0</v>
      </c>
      <c r="BB32" s="153">
        <f>IF(AZ32=2,G32,0)</f>
        <v>0</v>
      </c>
      <c r="BC32" s="153">
        <f>IF(AZ32=3,G32,0)</f>
        <v>0</v>
      </c>
      <c r="BD32" s="153">
        <f>IF(AZ32=4,G32,0)</f>
        <v>0</v>
      </c>
      <c r="BE32" s="153">
        <f>IF(AZ32=5,G32,0)</f>
        <v>0</v>
      </c>
      <c r="CA32" s="177">
        <v>11</v>
      </c>
      <c r="CB32" s="177">
        <v>3</v>
      </c>
      <c r="CZ32" s="153">
        <v>0</v>
      </c>
    </row>
    <row r="33" spans="1:104">
      <c r="A33" s="178">
        <v>22</v>
      </c>
      <c r="B33" s="179" t="s">
        <v>138</v>
      </c>
      <c r="C33" s="180" t="s">
        <v>139</v>
      </c>
      <c r="D33" s="181" t="s">
        <v>140</v>
      </c>
      <c r="E33" s="182">
        <v>1</v>
      </c>
      <c r="F33" s="183"/>
      <c r="G33" s="184">
        <f>E33*F33</f>
        <v>0</v>
      </c>
      <c r="H33" s="185">
        <f t="shared" si="15"/>
        <v>0</v>
      </c>
      <c r="I33" s="182">
        <f t="shared" si="15"/>
        <v>0</v>
      </c>
      <c r="O33" s="177">
        <v>2</v>
      </c>
      <c r="AA33" s="153">
        <v>10</v>
      </c>
      <c r="AB33" s="153">
        <v>8</v>
      </c>
      <c r="AC33" s="153">
        <v>8</v>
      </c>
      <c r="AZ33" s="153">
        <v>5</v>
      </c>
      <c r="BA33" s="153">
        <f>IF(AZ33=1,G33,0)</f>
        <v>0</v>
      </c>
      <c r="BB33" s="153">
        <f>IF(AZ33=2,G33,0)</f>
        <v>0</v>
      </c>
      <c r="BC33" s="153">
        <f>IF(AZ33=3,G33,0)</f>
        <v>0</v>
      </c>
      <c r="BD33" s="153">
        <f>IF(AZ33=4,G33,0)</f>
        <v>0</v>
      </c>
      <c r="BE33" s="153">
        <f>IF(AZ33=5,G33,0)</f>
        <v>0</v>
      </c>
      <c r="CA33" s="177">
        <v>10</v>
      </c>
      <c r="CB33" s="177">
        <v>8</v>
      </c>
      <c r="CZ33" s="153">
        <v>0</v>
      </c>
    </row>
    <row r="34" spans="1:104">
      <c r="A34" s="186"/>
      <c r="B34" s="187" t="s">
        <v>79</v>
      </c>
      <c r="C34" s="188" t="str">
        <f>CONCATENATE(B30," ",C30)</f>
        <v>730 ÚSTREDNÉ KÚRENIE</v>
      </c>
      <c r="D34" s="189"/>
      <c r="E34" s="190"/>
      <c r="F34" s="191"/>
      <c r="G34" s="192">
        <f>SUM(G30:G33)</f>
        <v>0</v>
      </c>
      <c r="H34" s="193"/>
      <c r="I34" s="194">
        <f>G34*30.126</f>
        <v>0</v>
      </c>
      <c r="O34" s="177">
        <v>4</v>
      </c>
      <c r="BA34" s="195">
        <f>SUM(BA30:BA33)</f>
        <v>0</v>
      </c>
      <c r="BB34" s="195">
        <f>SUM(BB30:BB33)</f>
        <v>0</v>
      </c>
      <c r="BC34" s="195">
        <f>SUM(BC30:BC33)</f>
        <v>0</v>
      </c>
      <c r="BD34" s="195">
        <f>SUM(BD30:BD33)</f>
        <v>0</v>
      </c>
      <c r="BE34" s="195">
        <f>SUM(BE30:BE33)</f>
        <v>0</v>
      </c>
    </row>
    <row r="35" spans="1:104">
      <c r="A35" s="170" t="s">
        <v>77</v>
      </c>
      <c r="B35" s="171" t="s">
        <v>141</v>
      </c>
      <c r="C35" s="172" t="s">
        <v>142</v>
      </c>
      <c r="D35" s="173"/>
      <c r="E35" s="174"/>
      <c r="F35" s="174"/>
      <c r="G35" s="175"/>
      <c r="H35" s="176"/>
      <c r="I35" s="175"/>
      <c r="O35" s="177">
        <v>1</v>
      </c>
    </row>
    <row r="36" spans="1:104" ht="22.5">
      <c r="A36" s="178">
        <v>23</v>
      </c>
      <c r="B36" s="179" t="s">
        <v>143</v>
      </c>
      <c r="C36" s="180" t="s">
        <v>144</v>
      </c>
      <c r="D36" s="181" t="s">
        <v>98</v>
      </c>
      <c r="E36" s="182">
        <v>16</v>
      </c>
      <c r="F36" s="183"/>
      <c r="G36" s="184">
        <f t="shared" ref="G36:G67" si="16">E36*F36</f>
        <v>0</v>
      </c>
      <c r="H36" s="185">
        <f t="shared" ref="H36:H67" si="17">F36*30.126</f>
        <v>0</v>
      </c>
      <c r="I36" s="182">
        <f t="shared" ref="I36:I67" si="18">G36*30.126</f>
        <v>0</v>
      </c>
      <c r="O36" s="177">
        <v>2</v>
      </c>
      <c r="AA36" s="153">
        <v>11</v>
      </c>
      <c r="AB36" s="153">
        <v>2</v>
      </c>
      <c r="AC36" s="153">
        <v>3</v>
      </c>
      <c r="AZ36" s="153">
        <v>2</v>
      </c>
      <c r="BA36" s="153">
        <f t="shared" ref="BA36:BA67" si="19">IF(AZ36=1,G36,0)</f>
        <v>0</v>
      </c>
      <c r="BB36" s="153">
        <f t="shared" ref="BB36:BB67" si="20">IF(AZ36=2,G36,0)</f>
        <v>0</v>
      </c>
      <c r="BC36" s="153">
        <f t="shared" ref="BC36:BC67" si="21">IF(AZ36=3,G36,0)</f>
        <v>0</v>
      </c>
      <c r="BD36" s="153">
        <f t="shared" ref="BD36:BD67" si="22">IF(AZ36=4,G36,0)</f>
        <v>0</v>
      </c>
      <c r="BE36" s="153">
        <f t="shared" ref="BE36:BE67" si="23">IF(AZ36=5,G36,0)</f>
        <v>0</v>
      </c>
      <c r="CA36" s="177">
        <v>11</v>
      </c>
      <c r="CB36" s="177">
        <v>2</v>
      </c>
      <c r="CZ36" s="153">
        <v>0</v>
      </c>
    </row>
    <row r="37" spans="1:104">
      <c r="A37" s="178">
        <v>24</v>
      </c>
      <c r="B37" s="179" t="s">
        <v>145</v>
      </c>
      <c r="C37" s="180" t="s">
        <v>146</v>
      </c>
      <c r="D37" s="181" t="s">
        <v>147</v>
      </c>
      <c r="E37" s="182">
        <v>4</v>
      </c>
      <c r="F37" s="183"/>
      <c r="G37" s="184">
        <f t="shared" si="16"/>
        <v>0</v>
      </c>
      <c r="H37" s="185">
        <f t="shared" si="17"/>
        <v>0</v>
      </c>
      <c r="I37" s="182">
        <f t="shared" si="18"/>
        <v>0</v>
      </c>
      <c r="O37" s="177">
        <v>2</v>
      </c>
      <c r="AA37" s="153">
        <v>1</v>
      </c>
      <c r="AB37" s="153">
        <v>0</v>
      </c>
      <c r="AC37" s="153">
        <v>0</v>
      </c>
      <c r="AZ37" s="153">
        <v>2</v>
      </c>
      <c r="BA37" s="153">
        <f t="shared" si="19"/>
        <v>0</v>
      </c>
      <c r="BB37" s="153">
        <f t="shared" si="20"/>
        <v>0</v>
      </c>
      <c r="BC37" s="153">
        <f t="shared" si="21"/>
        <v>0</v>
      </c>
      <c r="BD37" s="153">
        <f t="shared" si="22"/>
        <v>0</v>
      </c>
      <c r="BE37" s="153">
        <f t="shared" si="23"/>
        <v>0</v>
      </c>
      <c r="CA37" s="177">
        <v>1</v>
      </c>
      <c r="CB37" s="177">
        <v>0</v>
      </c>
      <c r="CZ37" s="153">
        <v>0</v>
      </c>
    </row>
    <row r="38" spans="1:104" ht="22.5">
      <c r="A38" s="178">
        <v>25</v>
      </c>
      <c r="B38" s="179" t="s">
        <v>148</v>
      </c>
      <c r="C38" s="180" t="s">
        <v>149</v>
      </c>
      <c r="D38" s="181" t="s">
        <v>140</v>
      </c>
      <c r="E38" s="182">
        <v>4</v>
      </c>
      <c r="F38" s="183"/>
      <c r="G38" s="184">
        <f t="shared" si="16"/>
        <v>0</v>
      </c>
      <c r="H38" s="185">
        <f t="shared" si="17"/>
        <v>0</v>
      </c>
      <c r="I38" s="182">
        <f t="shared" si="18"/>
        <v>0</v>
      </c>
      <c r="O38" s="177">
        <v>2</v>
      </c>
      <c r="AA38" s="153">
        <v>1</v>
      </c>
      <c r="AB38" s="153">
        <v>7</v>
      </c>
      <c r="AC38" s="153">
        <v>7</v>
      </c>
      <c r="AZ38" s="153">
        <v>2</v>
      </c>
      <c r="BA38" s="153">
        <f t="shared" si="19"/>
        <v>0</v>
      </c>
      <c r="BB38" s="153">
        <f t="shared" si="20"/>
        <v>0</v>
      </c>
      <c r="BC38" s="153">
        <f t="shared" si="21"/>
        <v>0</v>
      </c>
      <c r="BD38" s="153">
        <f t="shared" si="22"/>
        <v>0</v>
      </c>
      <c r="BE38" s="153">
        <f t="shared" si="23"/>
        <v>0</v>
      </c>
      <c r="CA38" s="177">
        <v>1</v>
      </c>
      <c r="CB38" s="177">
        <v>7</v>
      </c>
      <c r="CZ38" s="153">
        <v>2.10000000000043E-4</v>
      </c>
    </row>
    <row r="39" spans="1:104">
      <c r="A39" s="178">
        <v>26</v>
      </c>
      <c r="B39" s="179" t="s">
        <v>150</v>
      </c>
      <c r="C39" s="180" t="s">
        <v>151</v>
      </c>
      <c r="D39" s="181" t="s">
        <v>147</v>
      </c>
      <c r="E39" s="182">
        <v>1</v>
      </c>
      <c r="F39" s="183"/>
      <c r="G39" s="184">
        <f t="shared" si="16"/>
        <v>0</v>
      </c>
      <c r="H39" s="185">
        <f t="shared" si="17"/>
        <v>0</v>
      </c>
      <c r="I39" s="182">
        <f t="shared" si="18"/>
        <v>0</v>
      </c>
      <c r="O39" s="177">
        <v>2</v>
      </c>
      <c r="AA39" s="153">
        <v>1</v>
      </c>
      <c r="AB39" s="153">
        <v>0</v>
      </c>
      <c r="AC39" s="153">
        <v>0</v>
      </c>
      <c r="AZ39" s="153">
        <v>2</v>
      </c>
      <c r="BA39" s="153">
        <f t="shared" si="19"/>
        <v>0</v>
      </c>
      <c r="BB39" s="153">
        <f t="shared" si="20"/>
        <v>0</v>
      </c>
      <c r="BC39" s="153">
        <f t="shared" si="21"/>
        <v>0</v>
      </c>
      <c r="BD39" s="153">
        <f t="shared" si="22"/>
        <v>0</v>
      </c>
      <c r="BE39" s="153">
        <f t="shared" si="23"/>
        <v>0</v>
      </c>
      <c r="CA39" s="177">
        <v>1</v>
      </c>
      <c r="CB39" s="177">
        <v>0</v>
      </c>
      <c r="CZ39" s="153">
        <v>0</v>
      </c>
    </row>
    <row r="40" spans="1:104" ht="22.5">
      <c r="A40" s="178">
        <v>27</v>
      </c>
      <c r="B40" s="179" t="s">
        <v>152</v>
      </c>
      <c r="C40" s="180" t="s">
        <v>153</v>
      </c>
      <c r="D40" s="181" t="s">
        <v>78</v>
      </c>
      <c r="E40" s="182">
        <v>1</v>
      </c>
      <c r="F40" s="183"/>
      <c r="G40" s="184">
        <f t="shared" si="16"/>
        <v>0</v>
      </c>
      <c r="H40" s="185">
        <f t="shared" si="17"/>
        <v>0</v>
      </c>
      <c r="I40" s="182">
        <f t="shared" si="18"/>
        <v>0</v>
      </c>
      <c r="O40" s="177">
        <v>2</v>
      </c>
      <c r="AA40" s="153">
        <v>11</v>
      </c>
      <c r="AB40" s="153">
        <v>0</v>
      </c>
      <c r="AC40" s="153">
        <v>14</v>
      </c>
      <c r="AZ40" s="153">
        <v>2</v>
      </c>
      <c r="BA40" s="153">
        <f t="shared" si="19"/>
        <v>0</v>
      </c>
      <c r="BB40" s="153">
        <f t="shared" si="20"/>
        <v>0</v>
      </c>
      <c r="BC40" s="153">
        <f t="shared" si="21"/>
        <v>0</v>
      </c>
      <c r="BD40" s="153">
        <f t="shared" si="22"/>
        <v>0</v>
      </c>
      <c r="BE40" s="153">
        <f t="shared" si="23"/>
        <v>0</v>
      </c>
      <c r="CA40" s="177">
        <v>11</v>
      </c>
      <c r="CB40" s="177">
        <v>0</v>
      </c>
      <c r="CZ40" s="153">
        <v>0</v>
      </c>
    </row>
    <row r="41" spans="1:104">
      <c r="A41" s="178">
        <v>28</v>
      </c>
      <c r="B41" s="179" t="s">
        <v>154</v>
      </c>
      <c r="C41" s="180" t="s">
        <v>155</v>
      </c>
      <c r="D41" s="181" t="s">
        <v>78</v>
      </c>
      <c r="E41" s="182">
        <v>1</v>
      </c>
      <c r="F41" s="183"/>
      <c r="G41" s="184">
        <f t="shared" si="16"/>
        <v>0</v>
      </c>
      <c r="H41" s="185">
        <f t="shared" si="17"/>
        <v>0</v>
      </c>
      <c r="I41" s="182">
        <f t="shared" si="18"/>
        <v>0</v>
      </c>
      <c r="O41" s="177">
        <v>2</v>
      </c>
      <c r="AA41" s="153">
        <v>11</v>
      </c>
      <c r="AB41" s="153">
        <v>0</v>
      </c>
      <c r="AC41" s="153">
        <v>4</v>
      </c>
      <c r="AZ41" s="153">
        <v>2</v>
      </c>
      <c r="BA41" s="153">
        <f t="shared" si="19"/>
        <v>0</v>
      </c>
      <c r="BB41" s="153">
        <f t="shared" si="20"/>
        <v>0</v>
      </c>
      <c r="BC41" s="153">
        <f t="shared" si="21"/>
        <v>0</v>
      </c>
      <c r="BD41" s="153">
        <f t="shared" si="22"/>
        <v>0</v>
      </c>
      <c r="BE41" s="153">
        <f t="shared" si="23"/>
        <v>0</v>
      </c>
      <c r="CA41" s="177">
        <v>11</v>
      </c>
      <c r="CB41" s="177">
        <v>0</v>
      </c>
      <c r="CZ41" s="153">
        <v>0</v>
      </c>
    </row>
    <row r="42" spans="1:104">
      <c r="A42" s="178">
        <v>29</v>
      </c>
      <c r="B42" s="179" t="s">
        <v>156</v>
      </c>
      <c r="C42" s="180" t="s">
        <v>157</v>
      </c>
      <c r="D42" s="181" t="s">
        <v>78</v>
      </c>
      <c r="E42" s="182">
        <v>1</v>
      </c>
      <c r="F42" s="183"/>
      <c r="G42" s="184">
        <f t="shared" si="16"/>
        <v>0</v>
      </c>
      <c r="H42" s="185">
        <f t="shared" si="17"/>
        <v>0</v>
      </c>
      <c r="I42" s="182">
        <f t="shared" si="18"/>
        <v>0</v>
      </c>
      <c r="O42" s="177">
        <v>2</v>
      </c>
      <c r="AA42" s="153">
        <v>11</v>
      </c>
      <c r="AB42" s="153">
        <v>0</v>
      </c>
      <c r="AC42" s="153">
        <v>118</v>
      </c>
      <c r="AZ42" s="153">
        <v>2</v>
      </c>
      <c r="BA42" s="153">
        <f t="shared" si="19"/>
        <v>0</v>
      </c>
      <c r="BB42" s="153">
        <f t="shared" si="20"/>
        <v>0</v>
      </c>
      <c r="BC42" s="153">
        <f t="shared" si="21"/>
        <v>0</v>
      </c>
      <c r="BD42" s="153">
        <f t="shared" si="22"/>
        <v>0</v>
      </c>
      <c r="BE42" s="153">
        <f t="shared" si="23"/>
        <v>0</v>
      </c>
      <c r="CA42" s="177">
        <v>11</v>
      </c>
      <c r="CB42" s="177">
        <v>0</v>
      </c>
      <c r="CZ42" s="153">
        <v>0</v>
      </c>
    </row>
    <row r="43" spans="1:104">
      <c r="A43" s="178">
        <v>30</v>
      </c>
      <c r="B43" s="179" t="s">
        <v>158</v>
      </c>
      <c r="C43" s="180" t="s">
        <v>159</v>
      </c>
      <c r="D43" s="181" t="s">
        <v>78</v>
      </c>
      <c r="E43" s="182">
        <v>1</v>
      </c>
      <c r="F43" s="183"/>
      <c r="G43" s="184">
        <f t="shared" si="16"/>
        <v>0</v>
      </c>
      <c r="H43" s="185">
        <f t="shared" si="17"/>
        <v>0</v>
      </c>
      <c r="I43" s="182">
        <f t="shared" si="18"/>
        <v>0</v>
      </c>
      <c r="O43" s="177">
        <v>2</v>
      </c>
      <c r="AA43" s="153">
        <v>11</v>
      </c>
      <c r="AB43" s="153">
        <v>0</v>
      </c>
      <c r="AC43" s="153">
        <v>18</v>
      </c>
      <c r="AZ43" s="153">
        <v>2</v>
      </c>
      <c r="BA43" s="153">
        <f t="shared" si="19"/>
        <v>0</v>
      </c>
      <c r="BB43" s="153">
        <f t="shared" si="20"/>
        <v>0</v>
      </c>
      <c r="BC43" s="153">
        <f t="shared" si="21"/>
        <v>0</v>
      </c>
      <c r="BD43" s="153">
        <f t="shared" si="22"/>
        <v>0</v>
      </c>
      <c r="BE43" s="153">
        <f t="shared" si="23"/>
        <v>0</v>
      </c>
      <c r="CA43" s="177">
        <v>11</v>
      </c>
      <c r="CB43" s="177">
        <v>0</v>
      </c>
      <c r="CZ43" s="153">
        <v>0</v>
      </c>
    </row>
    <row r="44" spans="1:104">
      <c r="A44" s="178">
        <v>31</v>
      </c>
      <c r="B44" s="179" t="s">
        <v>160</v>
      </c>
      <c r="C44" s="180" t="s">
        <v>161</v>
      </c>
      <c r="D44" s="181" t="s">
        <v>78</v>
      </c>
      <c r="E44" s="182">
        <v>1</v>
      </c>
      <c r="F44" s="183"/>
      <c r="G44" s="184">
        <f t="shared" si="16"/>
        <v>0</v>
      </c>
      <c r="H44" s="185">
        <f t="shared" si="17"/>
        <v>0</v>
      </c>
      <c r="I44" s="182">
        <f t="shared" si="18"/>
        <v>0</v>
      </c>
      <c r="O44" s="177">
        <v>2</v>
      </c>
      <c r="AA44" s="153">
        <v>11</v>
      </c>
      <c r="AB44" s="153">
        <v>0</v>
      </c>
      <c r="AC44" s="153">
        <v>20</v>
      </c>
      <c r="AZ44" s="153">
        <v>2</v>
      </c>
      <c r="BA44" s="153">
        <f t="shared" si="19"/>
        <v>0</v>
      </c>
      <c r="BB44" s="153">
        <f t="shared" si="20"/>
        <v>0</v>
      </c>
      <c r="BC44" s="153">
        <f t="shared" si="21"/>
        <v>0</v>
      </c>
      <c r="BD44" s="153">
        <f t="shared" si="22"/>
        <v>0</v>
      </c>
      <c r="BE44" s="153">
        <f t="shared" si="23"/>
        <v>0</v>
      </c>
      <c r="CA44" s="177">
        <v>11</v>
      </c>
      <c r="CB44" s="177">
        <v>0</v>
      </c>
      <c r="CZ44" s="153">
        <v>0</v>
      </c>
    </row>
    <row r="45" spans="1:104">
      <c r="A45" s="178">
        <v>32</v>
      </c>
      <c r="B45" s="179" t="s">
        <v>162</v>
      </c>
      <c r="C45" s="180" t="s">
        <v>163</v>
      </c>
      <c r="D45" s="181" t="s">
        <v>78</v>
      </c>
      <c r="E45" s="182">
        <v>2</v>
      </c>
      <c r="F45" s="183"/>
      <c r="G45" s="184">
        <f t="shared" si="16"/>
        <v>0</v>
      </c>
      <c r="H45" s="185">
        <f t="shared" si="17"/>
        <v>0</v>
      </c>
      <c r="I45" s="182">
        <f t="shared" si="18"/>
        <v>0</v>
      </c>
      <c r="O45" s="177">
        <v>2</v>
      </c>
      <c r="AA45" s="153">
        <v>11</v>
      </c>
      <c r="AB45" s="153">
        <v>0</v>
      </c>
      <c r="AC45" s="153">
        <v>19</v>
      </c>
      <c r="AZ45" s="153">
        <v>2</v>
      </c>
      <c r="BA45" s="153">
        <f t="shared" si="19"/>
        <v>0</v>
      </c>
      <c r="BB45" s="153">
        <f t="shared" si="20"/>
        <v>0</v>
      </c>
      <c r="BC45" s="153">
        <f t="shared" si="21"/>
        <v>0</v>
      </c>
      <c r="BD45" s="153">
        <f t="shared" si="22"/>
        <v>0</v>
      </c>
      <c r="BE45" s="153">
        <f t="shared" si="23"/>
        <v>0</v>
      </c>
      <c r="CA45" s="177">
        <v>11</v>
      </c>
      <c r="CB45" s="177">
        <v>0</v>
      </c>
      <c r="CZ45" s="153">
        <v>0</v>
      </c>
    </row>
    <row r="46" spans="1:104">
      <c r="A46" s="178">
        <v>33</v>
      </c>
      <c r="B46" s="179" t="s">
        <v>164</v>
      </c>
      <c r="C46" s="180" t="s">
        <v>165</v>
      </c>
      <c r="D46" s="181" t="s">
        <v>78</v>
      </c>
      <c r="E46" s="182">
        <v>1</v>
      </c>
      <c r="F46" s="183"/>
      <c r="G46" s="184">
        <f t="shared" si="16"/>
        <v>0</v>
      </c>
      <c r="H46" s="185">
        <f t="shared" si="17"/>
        <v>0</v>
      </c>
      <c r="I46" s="182">
        <f t="shared" si="18"/>
        <v>0</v>
      </c>
      <c r="O46" s="177">
        <v>2</v>
      </c>
      <c r="AA46" s="153">
        <v>11</v>
      </c>
      <c r="AB46" s="153">
        <v>0</v>
      </c>
      <c r="AC46" s="153">
        <v>15</v>
      </c>
      <c r="AZ46" s="153">
        <v>2</v>
      </c>
      <c r="BA46" s="153">
        <f t="shared" si="19"/>
        <v>0</v>
      </c>
      <c r="BB46" s="153">
        <f t="shared" si="20"/>
        <v>0</v>
      </c>
      <c r="BC46" s="153">
        <f t="shared" si="21"/>
        <v>0</v>
      </c>
      <c r="BD46" s="153">
        <f t="shared" si="22"/>
        <v>0</v>
      </c>
      <c r="BE46" s="153">
        <f t="shared" si="23"/>
        <v>0</v>
      </c>
      <c r="CA46" s="177">
        <v>11</v>
      </c>
      <c r="CB46" s="177">
        <v>0</v>
      </c>
      <c r="CZ46" s="153">
        <v>0</v>
      </c>
    </row>
    <row r="47" spans="1:104">
      <c r="A47" s="178">
        <v>34</v>
      </c>
      <c r="B47" s="179" t="s">
        <v>166</v>
      </c>
      <c r="C47" s="180" t="s">
        <v>167</v>
      </c>
      <c r="D47" s="181" t="s">
        <v>78</v>
      </c>
      <c r="E47" s="182">
        <v>1</v>
      </c>
      <c r="F47" s="183"/>
      <c r="G47" s="184">
        <f t="shared" si="16"/>
        <v>0</v>
      </c>
      <c r="H47" s="185">
        <f t="shared" si="17"/>
        <v>0</v>
      </c>
      <c r="I47" s="182">
        <f t="shared" si="18"/>
        <v>0</v>
      </c>
      <c r="O47" s="177">
        <v>2</v>
      </c>
      <c r="AA47" s="153">
        <v>11</v>
      </c>
      <c r="AB47" s="153">
        <v>0</v>
      </c>
      <c r="AC47" s="153">
        <v>16</v>
      </c>
      <c r="AZ47" s="153">
        <v>2</v>
      </c>
      <c r="BA47" s="153">
        <f t="shared" si="19"/>
        <v>0</v>
      </c>
      <c r="BB47" s="153">
        <f t="shared" si="20"/>
        <v>0</v>
      </c>
      <c r="BC47" s="153">
        <f t="shared" si="21"/>
        <v>0</v>
      </c>
      <c r="BD47" s="153">
        <f t="shared" si="22"/>
        <v>0</v>
      </c>
      <c r="BE47" s="153">
        <f t="shared" si="23"/>
        <v>0</v>
      </c>
      <c r="CA47" s="177">
        <v>11</v>
      </c>
      <c r="CB47" s="177">
        <v>0</v>
      </c>
      <c r="CZ47" s="153">
        <v>0</v>
      </c>
    </row>
    <row r="48" spans="1:104">
      <c r="A48" s="178">
        <v>35</v>
      </c>
      <c r="B48" s="179" t="s">
        <v>168</v>
      </c>
      <c r="C48" s="180" t="s">
        <v>169</v>
      </c>
      <c r="D48" s="181" t="s">
        <v>78</v>
      </c>
      <c r="E48" s="182">
        <v>4</v>
      </c>
      <c r="F48" s="183"/>
      <c r="G48" s="184">
        <f t="shared" si="16"/>
        <v>0</v>
      </c>
      <c r="H48" s="185">
        <f t="shared" si="17"/>
        <v>0</v>
      </c>
      <c r="I48" s="182">
        <f t="shared" si="18"/>
        <v>0</v>
      </c>
      <c r="O48" s="177">
        <v>2</v>
      </c>
      <c r="AA48" s="153">
        <v>11</v>
      </c>
      <c r="AB48" s="153">
        <v>0</v>
      </c>
      <c r="AC48" s="153">
        <v>119</v>
      </c>
      <c r="AZ48" s="153">
        <v>2</v>
      </c>
      <c r="BA48" s="153">
        <f t="shared" si="19"/>
        <v>0</v>
      </c>
      <c r="BB48" s="153">
        <f t="shared" si="20"/>
        <v>0</v>
      </c>
      <c r="BC48" s="153">
        <f t="shared" si="21"/>
        <v>0</v>
      </c>
      <c r="BD48" s="153">
        <f t="shared" si="22"/>
        <v>0</v>
      </c>
      <c r="BE48" s="153">
        <f t="shared" si="23"/>
        <v>0</v>
      </c>
      <c r="CA48" s="177">
        <v>11</v>
      </c>
      <c r="CB48" s="177">
        <v>0</v>
      </c>
      <c r="CZ48" s="153">
        <v>0</v>
      </c>
    </row>
    <row r="49" spans="1:104" ht="22.5">
      <c r="A49" s="178">
        <v>36</v>
      </c>
      <c r="B49" s="179" t="s">
        <v>170</v>
      </c>
      <c r="C49" s="180" t="s">
        <v>171</v>
      </c>
      <c r="D49" s="181" t="s">
        <v>78</v>
      </c>
      <c r="E49" s="182">
        <v>1</v>
      </c>
      <c r="F49" s="183"/>
      <c r="G49" s="184">
        <f t="shared" si="16"/>
        <v>0</v>
      </c>
      <c r="H49" s="185">
        <f t="shared" si="17"/>
        <v>0</v>
      </c>
      <c r="I49" s="182">
        <f t="shared" si="18"/>
        <v>0</v>
      </c>
      <c r="O49" s="177">
        <v>2</v>
      </c>
      <c r="AA49" s="153">
        <v>11</v>
      </c>
      <c r="AB49" s="153">
        <v>0</v>
      </c>
      <c r="AC49" s="153">
        <v>141</v>
      </c>
      <c r="AZ49" s="153">
        <v>2</v>
      </c>
      <c r="BA49" s="153">
        <f t="shared" si="19"/>
        <v>0</v>
      </c>
      <c r="BB49" s="153">
        <f t="shared" si="20"/>
        <v>0</v>
      </c>
      <c r="BC49" s="153">
        <f t="shared" si="21"/>
        <v>0</v>
      </c>
      <c r="BD49" s="153">
        <f t="shared" si="22"/>
        <v>0</v>
      </c>
      <c r="BE49" s="153">
        <f t="shared" si="23"/>
        <v>0</v>
      </c>
      <c r="CA49" s="177">
        <v>11</v>
      </c>
      <c r="CB49" s="177">
        <v>0</v>
      </c>
      <c r="CZ49" s="153">
        <v>0</v>
      </c>
    </row>
    <row r="50" spans="1:104" ht="22.5">
      <c r="A50" s="178">
        <v>37</v>
      </c>
      <c r="B50" s="179" t="s">
        <v>172</v>
      </c>
      <c r="C50" s="180" t="s">
        <v>173</v>
      </c>
      <c r="D50" s="181" t="s">
        <v>78</v>
      </c>
      <c r="E50" s="182">
        <v>2</v>
      </c>
      <c r="F50" s="183"/>
      <c r="G50" s="184">
        <f t="shared" si="16"/>
        <v>0</v>
      </c>
      <c r="H50" s="185">
        <f t="shared" si="17"/>
        <v>0</v>
      </c>
      <c r="I50" s="182">
        <f t="shared" si="18"/>
        <v>0</v>
      </c>
      <c r="O50" s="177">
        <v>2</v>
      </c>
      <c r="AA50" s="153">
        <v>11</v>
      </c>
      <c r="AB50" s="153">
        <v>0</v>
      </c>
      <c r="AC50" s="153">
        <v>142</v>
      </c>
      <c r="AZ50" s="153">
        <v>2</v>
      </c>
      <c r="BA50" s="153">
        <f t="shared" si="19"/>
        <v>0</v>
      </c>
      <c r="BB50" s="153">
        <f t="shared" si="20"/>
        <v>0</v>
      </c>
      <c r="BC50" s="153">
        <f t="shared" si="21"/>
        <v>0</v>
      </c>
      <c r="BD50" s="153">
        <f t="shared" si="22"/>
        <v>0</v>
      </c>
      <c r="BE50" s="153">
        <f t="shared" si="23"/>
        <v>0</v>
      </c>
      <c r="CA50" s="177">
        <v>11</v>
      </c>
      <c r="CB50" s="177">
        <v>0</v>
      </c>
      <c r="CZ50" s="153">
        <v>0</v>
      </c>
    </row>
    <row r="51" spans="1:104" ht="22.5">
      <c r="A51" s="178">
        <v>38</v>
      </c>
      <c r="B51" s="179" t="s">
        <v>174</v>
      </c>
      <c r="C51" s="180" t="s">
        <v>175</v>
      </c>
      <c r="D51" s="181" t="s">
        <v>78</v>
      </c>
      <c r="E51" s="182">
        <v>1</v>
      </c>
      <c r="F51" s="183"/>
      <c r="G51" s="184">
        <f t="shared" si="16"/>
        <v>0</v>
      </c>
      <c r="H51" s="185">
        <f t="shared" si="17"/>
        <v>0</v>
      </c>
      <c r="I51" s="182">
        <f t="shared" si="18"/>
        <v>0</v>
      </c>
      <c r="O51" s="177">
        <v>2</v>
      </c>
      <c r="AA51" s="153">
        <v>11</v>
      </c>
      <c r="AB51" s="153">
        <v>0</v>
      </c>
      <c r="AC51" s="153">
        <v>143</v>
      </c>
      <c r="AZ51" s="153">
        <v>2</v>
      </c>
      <c r="BA51" s="153">
        <f t="shared" si="19"/>
        <v>0</v>
      </c>
      <c r="BB51" s="153">
        <f t="shared" si="20"/>
        <v>0</v>
      </c>
      <c r="BC51" s="153">
        <f t="shared" si="21"/>
        <v>0</v>
      </c>
      <c r="BD51" s="153">
        <f t="shared" si="22"/>
        <v>0</v>
      </c>
      <c r="BE51" s="153">
        <f t="shared" si="23"/>
        <v>0</v>
      </c>
      <c r="CA51" s="177">
        <v>11</v>
      </c>
      <c r="CB51" s="177">
        <v>0</v>
      </c>
      <c r="CZ51" s="153">
        <v>0</v>
      </c>
    </row>
    <row r="52" spans="1:104">
      <c r="A52" s="178">
        <v>39</v>
      </c>
      <c r="B52" s="179" t="s">
        <v>176</v>
      </c>
      <c r="C52" s="180" t="s">
        <v>177</v>
      </c>
      <c r="D52" s="181" t="s">
        <v>78</v>
      </c>
      <c r="E52" s="182">
        <v>4</v>
      </c>
      <c r="F52" s="183"/>
      <c r="G52" s="184">
        <f t="shared" si="16"/>
        <v>0</v>
      </c>
      <c r="H52" s="185">
        <f t="shared" si="17"/>
        <v>0</v>
      </c>
      <c r="I52" s="182">
        <f t="shared" si="18"/>
        <v>0</v>
      </c>
      <c r="O52" s="177">
        <v>2</v>
      </c>
      <c r="AA52" s="153">
        <v>11</v>
      </c>
      <c r="AB52" s="153">
        <v>0</v>
      </c>
      <c r="AC52" s="153">
        <v>17</v>
      </c>
      <c r="AZ52" s="153">
        <v>2</v>
      </c>
      <c r="BA52" s="153">
        <f t="shared" si="19"/>
        <v>0</v>
      </c>
      <c r="BB52" s="153">
        <f t="shared" si="20"/>
        <v>0</v>
      </c>
      <c r="BC52" s="153">
        <f t="shared" si="21"/>
        <v>0</v>
      </c>
      <c r="BD52" s="153">
        <f t="shared" si="22"/>
        <v>0</v>
      </c>
      <c r="BE52" s="153">
        <f t="shared" si="23"/>
        <v>0</v>
      </c>
      <c r="CA52" s="177">
        <v>11</v>
      </c>
      <c r="CB52" s="177">
        <v>0</v>
      </c>
      <c r="CZ52" s="153">
        <v>0</v>
      </c>
    </row>
    <row r="53" spans="1:104" ht="22.5">
      <c r="A53" s="178">
        <v>40</v>
      </c>
      <c r="B53" s="179" t="s">
        <v>178</v>
      </c>
      <c r="C53" s="180" t="s">
        <v>179</v>
      </c>
      <c r="D53" s="181" t="s">
        <v>78</v>
      </c>
      <c r="E53" s="182">
        <v>1</v>
      </c>
      <c r="F53" s="183"/>
      <c r="G53" s="184">
        <f t="shared" si="16"/>
        <v>0</v>
      </c>
      <c r="H53" s="185">
        <f t="shared" si="17"/>
        <v>0</v>
      </c>
      <c r="I53" s="182">
        <f t="shared" si="18"/>
        <v>0</v>
      </c>
      <c r="O53" s="177">
        <v>2</v>
      </c>
      <c r="AA53" s="153">
        <v>11</v>
      </c>
      <c r="AB53" s="153">
        <v>0</v>
      </c>
      <c r="AC53" s="153">
        <v>120</v>
      </c>
      <c r="AZ53" s="153">
        <v>2</v>
      </c>
      <c r="BA53" s="153">
        <f t="shared" si="19"/>
        <v>0</v>
      </c>
      <c r="BB53" s="153">
        <f t="shared" si="20"/>
        <v>0</v>
      </c>
      <c r="BC53" s="153">
        <f t="shared" si="21"/>
        <v>0</v>
      </c>
      <c r="BD53" s="153">
        <f t="shared" si="22"/>
        <v>0</v>
      </c>
      <c r="BE53" s="153">
        <f t="shared" si="23"/>
        <v>0</v>
      </c>
      <c r="CA53" s="177">
        <v>11</v>
      </c>
      <c r="CB53" s="177">
        <v>0</v>
      </c>
      <c r="CZ53" s="153">
        <v>0</v>
      </c>
    </row>
    <row r="54" spans="1:104">
      <c r="A54" s="178">
        <v>41</v>
      </c>
      <c r="B54" s="179" t="s">
        <v>180</v>
      </c>
      <c r="C54" s="180" t="s">
        <v>181</v>
      </c>
      <c r="D54" s="181" t="s">
        <v>78</v>
      </c>
      <c r="E54" s="182">
        <v>1</v>
      </c>
      <c r="F54" s="183"/>
      <c r="G54" s="184">
        <f t="shared" si="16"/>
        <v>0</v>
      </c>
      <c r="H54" s="185">
        <f t="shared" si="17"/>
        <v>0</v>
      </c>
      <c r="I54" s="182">
        <f t="shared" si="18"/>
        <v>0</v>
      </c>
      <c r="O54" s="177">
        <v>2</v>
      </c>
      <c r="AA54" s="153">
        <v>11</v>
      </c>
      <c r="AB54" s="153">
        <v>0</v>
      </c>
      <c r="AC54" s="153">
        <v>149</v>
      </c>
      <c r="AZ54" s="153">
        <v>2</v>
      </c>
      <c r="BA54" s="153">
        <f t="shared" si="19"/>
        <v>0</v>
      </c>
      <c r="BB54" s="153">
        <f t="shared" si="20"/>
        <v>0</v>
      </c>
      <c r="BC54" s="153">
        <f t="shared" si="21"/>
        <v>0</v>
      </c>
      <c r="BD54" s="153">
        <f t="shared" si="22"/>
        <v>0</v>
      </c>
      <c r="BE54" s="153">
        <f t="shared" si="23"/>
        <v>0</v>
      </c>
      <c r="CA54" s="177">
        <v>11</v>
      </c>
      <c r="CB54" s="177">
        <v>0</v>
      </c>
      <c r="CZ54" s="153">
        <v>0</v>
      </c>
    </row>
    <row r="55" spans="1:104">
      <c r="A55" s="178">
        <v>42</v>
      </c>
      <c r="B55" s="179" t="s">
        <v>182</v>
      </c>
      <c r="C55" s="180" t="s">
        <v>183</v>
      </c>
      <c r="D55" s="181" t="s">
        <v>78</v>
      </c>
      <c r="E55" s="182">
        <v>3</v>
      </c>
      <c r="F55" s="183"/>
      <c r="G55" s="184">
        <f t="shared" si="16"/>
        <v>0</v>
      </c>
      <c r="H55" s="185">
        <f t="shared" si="17"/>
        <v>0</v>
      </c>
      <c r="I55" s="182">
        <f t="shared" si="18"/>
        <v>0</v>
      </c>
      <c r="O55" s="177">
        <v>2</v>
      </c>
      <c r="AA55" s="153">
        <v>11</v>
      </c>
      <c r="AB55" s="153">
        <v>0</v>
      </c>
      <c r="AC55" s="153">
        <v>148</v>
      </c>
      <c r="AZ55" s="153">
        <v>2</v>
      </c>
      <c r="BA55" s="153">
        <f t="shared" si="19"/>
        <v>0</v>
      </c>
      <c r="BB55" s="153">
        <f t="shared" si="20"/>
        <v>0</v>
      </c>
      <c r="BC55" s="153">
        <f t="shared" si="21"/>
        <v>0</v>
      </c>
      <c r="BD55" s="153">
        <f t="shared" si="22"/>
        <v>0</v>
      </c>
      <c r="BE55" s="153">
        <f t="shared" si="23"/>
        <v>0</v>
      </c>
      <c r="CA55" s="177">
        <v>11</v>
      </c>
      <c r="CB55" s="177">
        <v>0</v>
      </c>
      <c r="CZ55" s="153">
        <v>0</v>
      </c>
    </row>
    <row r="56" spans="1:104">
      <c r="A56" s="178">
        <v>43</v>
      </c>
      <c r="B56" s="179" t="s">
        <v>184</v>
      </c>
      <c r="C56" s="180" t="s">
        <v>185</v>
      </c>
      <c r="D56" s="181" t="s">
        <v>78</v>
      </c>
      <c r="E56" s="182">
        <v>1</v>
      </c>
      <c r="F56" s="183"/>
      <c r="G56" s="184">
        <f t="shared" si="16"/>
        <v>0</v>
      </c>
      <c r="H56" s="185">
        <f t="shared" si="17"/>
        <v>0</v>
      </c>
      <c r="I56" s="182">
        <f t="shared" si="18"/>
        <v>0</v>
      </c>
      <c r="O56" s="177">
        <v>2</v>
      </c>
      <c r="AA56" s="153">
        <v>11</v>
      </c>
      <c r="AB56" s="153">
        <v>0</v>
      </c>
      <c r="AC56" s="153">
        <v>155</v>
      </c>
      <c r="AZ56" s="153">
        <v>2</v>
      </c>
      <c r="BA56" s="153">
        <f t="shared" si="19"/>
        <v>0</v>
      </c>
      <c r="BB56" s="153">
        <f t="shared" si="20"/>
        <v>0</v>
      </c>
      <c r="BC56" s="153">
        <f t="shared" si="21"/>
        <v>0</v>
      </c>
      <c r="BD56" s="153">
        <f t="shared" si="22"/>
        <v>0</v>
      </c>
      <c r="BE56" s="153">
        <f t="shared" si="23"/>
        <v>0</v>
      </c>
      <c r="CA56" s="177">
        <v>11</v>
      </c>
      <c r="CB56" s="177">
        <v>0</v>
      </c>
      <c r="CZ56" s="153">
        <v>0</v>
      </c>
    </row>
    <row r="57" spans="1:104" ht="22.5">
      <c r="A57" s="178">
        <v>44</v>
      </c>
      <c r="B57" s="179" t="s">
        <v>186</v>
      </c>
      <c r="C57" s="180" t="s">
        <v>187</v>
      </c>
      <c r="D57" s="181" t="s">
        <v>78</v>
      </c>
      <c r="E57" s="182">
        <v>1</v>
      </c>
      <c r="F57" s="183"/>
      <c r="G57" s="184">
        <f t="shared" si="16"/>
        <v>0</v>
      </c>
      <c r="H57" s="185">
        <f t="shared" si="17"/>
        <v>0</v>
      </c>
      <c r="I57" s="182">
        <f t="shared" si="18"/>
        <v>0</v>
      </c>
      <c r="O57" s="177">
        <v>2</v>
      </c>
      <c r="AA57" s="153">
        <v>11</v>
      </c>
      <c r="AB57" s="153">
        <v>0</v>
      </c>
      <c r="AC57" s="153">
        <v>154</v>
      </c>
      <c r="AZ57" s="153">
        <v>2</v>
      </c>
      <c r="BA57" s="153">
        <f t="shared" si="19"/>
        <v>0</v>
      </c>
      <c r="BB57" s="153">
        <f t="shared" si="20"/>
        <v>0</v>
      </c>
      <c r="BC57" s="153">
        <f t="shared" si="21"/>
        <v>0</v>
      </c>
      <c r="BD57" s="153">
        <f t="shared" si="22"/>
        <v>0</v>
      </c>
      <c r="BE57" s="153">
        <f t="shared" si="23"/>
        <v>0</v>
      </c>
      <c r="CA57" s="177">
        <v>11</v>
      </c>
      <c r="CB57" s="177">
        <v>0</v>
      </c>
      <c r="CZ57" s="153">
        <v>0</v>
      </c>
    </row>
    <row r="58" spans="1:104" ht="22.5">
      <c r="A58" s="178">
        <v>45</v>
      </c>
      <c r="B58" s="179" t="s">
        <v>188</v>
      </c>
      <c r="C58" s="180" t="s">
        <v>189</v>
      </c>
      <c r="D58" s="181" t="s">
        <v>78</v>
      </c>
      <c r="E58" s="182">
        <v>1</v>
      </c>
      <c r="F58" s="183"/>
      <c r="G58" s="184">
        <f t="shared" si="16"/>
        <v>0</v>
      </c>
      <c r="H58" s="185">
        <f t="shared" si="17"/>
        <v>0</v>
      </c>
      <c r="I58" s="182">
        <f t="shared" si="18"/>
        <v>0</v>
      </c>
      <c r="O58" s="177">
        <v>2</v>
      </c>
      <c r="AA58" s="153">
        <v>11</v>
      </c>
      <c r="AB58" s="153">
        <v>0</v>
      </c>
      <c r="AC58" s="153">
        <v>144</v>
      </c>
      <c r="AZ58" s="153">
        <v>2</v>
      </c>
      <c r="BA58" s="153">
        <f t="shared" si="19"/>
        <v>0</v>
      </c>
      <c r="BB58" s="153">
        <f t="shared" si="20"/>
        <v>0</v>
      </c>
      <c r="BC58" s="153">
        <f t="shared" si="21"/>
        <v>0</v>
      </c>
      <c r="BD58" s="153">
        <f t="shared" si="22"/>
        <v>0</v>
      </c>
      <c r="BE58" s="153">
        <f t="shared" si="23"/>
        <v>0</v>
      </c>
      <c r="CA58" s="177">
        <v>11</v>
      </c>
      <c r="CB58" s="177">
        <v>0</v>
      </c>
      <c r="CZ58" s="153">
        <v>0</v>
      </c>
    </row>
    <row r="59" spans="1:104">
      <c r="A59" s="178">
        <v>46</v>
      </c>
      <c r="B59" s="179" t="s">
        <v>190</v>
      </c>
      <c r="C59" s="180" t="s">
        <v>191</v>
      </c>
      <c r="D59" s="181" t="s">
        <v>78</v>
      </c>
      <c r="E59" s="182">
        <v>1</v>
      </c>
      <c r="F59" s="183"/>
      <c r="G59" s="184">
        <f t="shared" si="16"/>
        <v>0</v>
      </c>
      <c r="H59" s="185">
        <f t="shared" si="17"/>
        <v>0</v>
      </c>
      <c r="I59" s="182">
        <f t="shared" si="18"/>
        <v>0</v>
      </c>
      <c r="O59" s="177">
        <v>2</v>
      </c>
      <c r="AA59" s="153">
        <v>11</v>
      </c>
      <c r="AB59" s="153">
        <v>0</v>
      </c>
      <c r="AC59" s="153">
        <v>147</v>
      </c>
      <c r="AZ59" s="153">
        <v>2</v>
      </c>
      <c r="BA59" s="153">
        <f t="shared" si="19"/>
        <v>0</v>
      </c>
      <c r="BB59" s="153">
        <f t="shared" si="20"/>
        <v>0</v>
      </c>
      <c r="BC59" s="153">
        <f t="shared" si="21"/>
        <v>0</v>
      </c>
      <c r="BD59" s="153">
        <f t="shared" si="22"/>
        <v>0</v>
      </c>
      <c r="BE59" s="153">
        <f t="shared" si="23"/>
        <v>0</v>
      </c>
      <c r="CA59" s="177">
        <v>11</v>
      </c>
      <c r="CB59" s="177">
        <v>0</v>
      </c>
      <c r="CZ59" s="153">
        <v>0</v>
      </c>
    </row>
    <row r="60" spans="1:104">
      <c r="A60" s="178">
        <v>47</v>
      </c>
      <c r="B60" s="179" t="s">
        <v>192</v>
      </c>
      <c r="C60" s="180" t="s">
        <v>193</v>
      </c>
      <c r="D60" s="181" t="s">
        <v>78</v>
      </c>
      <c r="E60" s="182">
        <v>4</v>
      </c>
      <c r="F60" s="183"/>
      <c r="G60" s="184">
        <f t="shared" si="16"/>
        <v>0</v>
      </c>
      <c r="H60" s="185">
        <f t="shared" si="17"/>
        <v>0</v>
      </c>
      <c r="I60" s="182">
        <f t="shared" si="18"/>
        <v>0</v>
      </c>
      <c r="O60" s="177">
        <v>2</v>
      </c>
      <c r="AA60" s="153">
        <v>11</v>
      </c>
      <c r="AB60" s="153">
        <v>0</v>
      </c>
      <c r="AC60" s="153">
        <v>145</v>
      </c>
      <c r="AZ60" s="153">
        <v>2</v>
      </c>
      <c r="BA60" s="153">
        <f t="shared" si="19"/>
        <v>0</v>
      </c>
      <c r="BB60" s="153">
        <f t="shared" si="20"/>
        <v>0</v>
      </c>
      <c r="BC60" s="153">
        <f t="shared" si="21"/>
        <v>0</v>
      </c>
      <c r="BD60" s="153">
        <f t="shared" si="22"/>
        <v>0</v>
      </c>
      <c r="BE60" s="153">
        <f t="shared" si="23"/>
        <v>0</v>
      </c>
      <c r="CA60" s="177">
        <v>11</v>
      </c>
      <c r="CB60" s="177">
        <v>0</v>
      </c>
      <c r="CZ60" s="153">
        <v>0</v>
      </c>
    </row>
    <row r="61" spans="1:104">
      <c r="A61" s="178">
        <v>48</v>
      </c>
      <c r="B61" s="179" t="s">
        <v>194</v>
      </c>
      <c r="C61" s="180" t="s">
        <v>195</v>
      </c>
      <c r="D61" s="181" t="s">
        <v>196</v>
      </c>
      <c r="E61" s="182">
        <v>1</v>
      </c>
      <c r="F61" s="183"/>
      <c r="G61" s="184">
        <f t="shared" si="16"/>
        <v>0</v>
      </c>
      <c r="H61" s="185">
        <f t="shared" si="17"/>
        <v>0</v>
      </c>
      <c r="I61" s="182">
        <f t="shared" si="18"/>
        <v>0</v>
      </c>
      <c r="O61" s="177">
        <v>2</v>
      </c>
      <c r="AA61" s="153">
        <v>11</v>
      </c>
      <c r="AB61" s="153">
        <v>0</v>
      </c>
      <c r="AC61" s="153">
        <v>146</v>
      </c>
      <c r="AZ61" s="153">
        <v>2</v>
      </c>
      <c r="BA61" s="153">
        <f t="shared" si="19"/>
        <v>0</v>
      </c>
      <c r="BB61" s="153">
        <f t="shared" si="20"/>
        <v>0</v>
      </c>
      <c r="BC61" s="153">
        <f t="shared" si="21"/>
        <v>0</v>
      </c>
      <c r="BD61" s="153">
        <f t="shared" si="22"/>
        <v>0</v>
      </c>
      <c r="BE61" s="153">
        <f t="shared" si="23"/>
        <v>0</v>
      </c>
      <c r="CA61" s="177">
        <v>11</v>
      </c>
      <c r="CB61" s="177">
        <v>0</v>
      </c>
      <c r="CZ61" s="153">
        <v>0</v>
      </c>
    </row>
    <row r="62" spans="1:104">
      <c r="A62" s="178">
        <v>49</v>
      </c>
      <c r="B62" s="179" t="s">
        <v>197</v>
      </c>
      <c r="C62" s="180" t="s">
        <v>198</v>
      </c>
      <c r="D62" s="181" t="s">
        <v>78</v>
      </c>
      <c r="E62" s="182">
        <v>4</v>
      </c>
      <c r="F62" s="183"/>
      <c r="G62" s="184">
        <f t="shared" si="16"/>
        <v>0</v>
      </c>
      <c r="H62" s="185">
        <f t="shared" si="17"/>
        <v>0</v>
      </c>
      <c r="I62" s="182">
        <f t="shared" si="18"/>
        <v>0</v>
      </c>
      <c r="O62" s="177">
        <v>2</v>
      </c>
      <c r="AA62" s="153">
        <v>11</v>
      </c>
      <c r="AB62" s="153">
        <v>0</v>
      </c>
      <c r="AC62" s="153">
        <v>151</v>
      </c>
      <c r="AZ62" s="153">
        <v>2</v>
      </c>
      <c r="BA62" s="153">
        <f t="shared" si="19"/>
        <v>0</v>
      </c>
      <c r="BB62" s="153">
        <f t="shared" si="20"/>
        <v>0</v>
      </c>
      <c r="BC62" s="153">
        <f t="shared" si="21"/>
        <v>0</v>
      </c>
      <c r="BD62" s="153">
        <f t="shared" si="22"/>
        <v>0</v>
      </c>
      <c r="BE62" s="153">
        <f t="shared" si="23"/>
        <v>0</v>
      </c>
      <c r="CA62" s="177">
        <v>11</v>
      </c>
      <c r="CB62" s="177">
        <v>0</v>
      </c>
      <c r="CZ62" s="153">
        <v>0</v>
      </c>
    </row>
    <row r="63" spans="1:104">
      <c r="A63" s="178">
        <v>50</v>
      </c>
      <c r="B63" s="179" t="s">
        <v>199</v>
      </c>
      <c r="C63" s="180" t="s">
        <v>200</v>
      </c>
      <c r="D63" s="181" t="s">
        <v>201</v>
      </c>
      <c r="E63" s="182">
        <v>1</v>
      </c>
      <c r="F63" s="183"/>
      <c r="G63" s="184">
        <f t="shared" si="16"/>
        <v>0</v>
      </c>
      <c r="H63" s="185">
        <f t="shared" si="17"/>
        <v>0</v>
      </c>
      <c r="I63" s="182">
        <f t="shared" si="18"/>
        <v>0</v>
      </c>
      <c r="O63" s="177">
        <v>2</v>
      </c>
      <c r="AA63" s="153">
        <v>11</v>
      </c>
      <c r="AB63" s="153">
        <v>0</v>
      </c>
      <c r="AC63" s="153">
        <v>158</v>
      </c>
      <c r="AZ63" s="153">
        <v>2</v>
      </c>
      <c r="BA63" s="153">
        <f t="shared" si="19"/>
        <v>0</v>
      </c>
      <c r="BB63" s="153">
        <f t="shared" si="20"/>
        <v>0</v>
      </c>
      <c r="BC63" s="153">
        <f t="shared" si="21"/>
        <v>0</v>
      </c>
      <c r="BD63" s="153">
        <f t="shared" si="22"/>
        <v>0</v>
      </c>
      <c r="BE63" s="153">
        <f t="shared" si="23"/>
        <v>0</v>
      </c>
      <c r="CA63" s="177">
        <v>11</v>
      </c>
      <c r="CB63" s="177">
        <v>0</v>
      </c>
      <c r="CZ63" s="153">
        <v>0</v>
      </c>
    </row>
    <row r="64" spans="1:104" ht="22.5">
      <c r="A64" s="178">
        <v>51</v>
      </c>
      <c r="B64" s="179" t="s">
        <v>202</v>
      </c>
      <c r="C64" s="180" t="s">
        <v>203</v>
      </c>
      <c r="D64" s="181" t="s">
        <v>196</v>
      </c>
      <c r="E64" s="182">
        <v>4</v>
      </c>
      <c r="F64" s="183"/>
      <c r="G64" s="184">
        <f t="shared" si="16"/>
        <v>0</v>
      </c>
      <c r="H64" s="185">
        <f t="shared" si="17"/>
        <v>0</v>
      </c>
      <c r="I64" s="182">
        <f t="shared" si="18"/>
        <v>0</v>
      </c>
      <c r="O64" s="177">
        <v>2</v>
      </c>
      <c r="AA64" s="153">
        <v>11</v>
      </c>
      <c r="AB64" s="153">
        <v>0</v>
      </c>
      <c r="AC64" s="153">
        <v>150</v>
      </c>
      <c r="AZ64" s="153">
        <v>2</v>
      </c>
      <c r="BA64" s="153">
        <f t="shared" si="19"/>
        <v>0</v>
      </c>
      <c r="BB64" s="153">
        <f t="shared" si="20"/>
        <v>0</v>
      </c>
      <c r="BC64" s="153">
        <f t="shared" si="21"/>
        <v>0</v>
      </c>
      <c r="BD64" s="153">
        <f t="shared" si="22"/>
        <v>0</v>
      </c>
      <c r="BE64" s="153">
        <f t="shared" si="23"/>
        <v>0</v>
      </c>
      <c r="CA64" s="177">
        <v>11</v>
      </c>
      <c r="CB64" s="177">
        <v>0</v>
      </c>
      <c r="CZ64" s="153">
        <v>0</v>
      </c>
    </row>
    <row r="65" spans="1:104" ht="22.5">
      <c r="A65" s="178">
        <v>52</v>
      </c>
      <c r="B65" s="179" t="s">
        <v>204</v>
      </c>
      <c r="C65" s="180" t="s">
        <v>205</v>
      </c>
      <c r="D65" s="181" t="s">
        <v>78</v>
      </c>
      <c r="E65" s="182">
        <v>1</v>
      </c>
      <c r="F65" s="183"/>
      <c r="G65" s="184">
        <f t="shared" si="16"/>
        <v>0</v>
      </c>
      <c r="H65" s="185">
        <f t="shared" si="17"/>
        <v>0</v>
      </c>
      <c r="I65" s="182">
        <f t="shared" si="18"/>
        <v>0</v>
      </c>
      <c r="O65" s="177">
        <v>2</v>
      </c>
      <c r="AA65" s="153">
        <v>11</v>
      </c>
      <c r="AB65" s="153">
        <v>0</v>
      </c>
      <c r="AC65" s="153">
        <v>152</v>
      </c>
      <c r="AZ65" s="153">
        <v>2</v>
      </c>
      <c r="BA65" s="153">
        <f t="shared" si="19"/>
        <v>0</v>
      </c>
      <c r="BB65" s="153">
        <f t="shared" si="20"/>
        <v>0</v>
      </c>
      <c r="BC65" s="153">
        <f t="shared" si="21"/>
        <v>0</v>
      </c>
      <c r="BD65" s="153">
        <f t="shared" si="22"/>
        <v>0</v>
      </c>
      <c r="BE65" s="153">
        <f t="shared" si="23"/>
        <v>0</v>
      </c>
      <c r="CA65" s="177">
        <v>11</v>
      </c>
      <c r="CB65" s="177">
        <v>0</v>
      </c>
      <c r="CZ65" s="153">
        <v>0</v>
      </c>
    </row>
    <row r="66" spans="1:104" ht="22.5">
      <c r="A66" s="178">
        <v>53</v>
      </c>
      <c r="B66" s="179" t="s">
        <v>206</v>
      </c>
      <c r="C66" s="180" t="s">
        <v>207</v>
      </c>
      <c r="D66" s="181" t="s">
        <v>140</v>
      </c>
      <c r="E66" s="182">
        <v>1</v>
      </c>
      <c r="F66" s="183"/>
      <c r="G66" s="184">
        <f t="shared" si="16"/>
        <v>0</v>
      </c>
      <c r="H66" s="185">
        <f t="shared" si="17"/>
        <v>0</v>
      </c>
      <c r="I66" s="182">
        <f t="shared" si="18"/>
        <v>0</v>
      </c>
      <c r="O66" s="177">
        <v>2</v>
      </c>
      <c r="AA66" s="153">
        <v>11</v>
      </c>
      <c r="AB66" s="153">
        <v>0</v>
      </c>
      <c r="AC66" s="153">
        <v>153</v>
      </c>
      <c r="AZ66" s="153">
        <v>2</v>
      </c>
      <c r="BA66" s="153">
        <f t="shared" si="19"/>
        <v>0</v>
      </c>
      <c r="BB66" s="153">
        <f t="shared" si="20"/>
        <v>0</v>
      </c>
      <c r="BC66" s="153">
        <f t="shared" si="21"/>
        <v>0</v>
      </c>
      <c r="BD66" s="153">
        <f t="shared" si="22"/>
        <v>0</v>
      </c>
      <c r="BE66" s="153">
        <f t="shared" si="23"/>
        <v>0</v>
      </c>
      <c r="CA66" s="177">
        <v>11</v>
      </c>
      <c r="CB66" s="177">
        <v>0</v>
      </c>
      <c r="CZ66" s="153">
        <v>0</v>
      </c>
    </row>
    <row r="67" spans="1:104">
      <c r="A67" s="178">
        <v>54</v>
      </c>
      <c r="B67" s="179" t="s">
        <v>208</v>
      </c>
      <c r="C67" s="180" t="s">
        <v>209</v>
      </c>
      <c r="D67" s="181" t="s">
        <v>62</v>
      </c>
      <c r="E67" s="182">
        <v>4</v>
      </c>
      <c r="F67" s="183"/>
      <c r="G67" s="184">
        <f t="shared" si="16"/>
        <v>0</v>
      </c>
      <c r="H67" s="185">
        <f t="shared" si="17"/>
        <v>0</v>
      </c>
      <c r="I67" s="182">
        <f t="shared" si="18"/>
        <v>0</v>
      </c>
      <c r="O67" s="177">
        <v>2</v>
      </c>
      <c r="AA67" s="153">
        <v>7</v>
      </c>
      <c r="AB67" s="153">
        <v>1002</v>
      </c>
      <c r="AC67" s="153">
        <v>5</v>
      </c>
      <c r="AZ67" s="153">
        <v>2</v>
      </c>
      <c r="BA67" s="153">
        <f t="shared" si="19"/>
        <v>0</v>
      </c>
      <c r="BB67" s="153">
        <f t="shared" si="20"/>
        <v>0</v>
      </c>
      <c r="BC67" s="153">
        <f t="shared" si="21"/>
        <v>0</v>
      </c>
      <c r="BD67" s="153">
        <f t="shared" si="22"/>
        <v>0</v>
      </c>
      <c r="BE67" s="153">
        <f t="shared" si="23"/>
        <v>0</v>
      </c>
      <c r="CA67" s="177">
        <v>7</v>
      </c>
      <c r="CB67" s="177">
        <v>1002</v>
      </c>
      <c r="CZ67" s="153">
        <v>0</v>
      </c>
    </row>
    <row r="68" spans="1:104">
      <c r="A68" s="186"/>
      <c r="B68" s="187" t="s">
        <v>79</v>
      </c>
      <c r="C68" s="188" t="str">
        <f>CONCATENATE(B35," ",C35)</f>
        <v>731 KOTOLNE</v>
      </c>
      <c r="D68" s="189"/>
      <c r="E68" s="190"/>
      <c r="F68" s="191"/>
      <c r="G68" s="192">
        <f>SUM(G35:G67)</f>
        <v>0</v>
      </c>
      <c r="H68" s="193"/>
      <c r="I68" s="194">
        <f>G68*30.126</f>
        <v>0</v>
      </c>
      <c r="O68" s="177">
        <v>4</v>
      </c>
      <c r="BA68" s="195">
        <f>SUM(BA35:BA67)</f>
        <v>0</v>
      </c>
      <c r="BB68" s="195">
        <f>SUM(BB35:BB67)</f>
        <v>0</v>
      </c>
      <c r="BC68" s="195">
        <f>SUM(BC35:BC67)</f>
        <v>0</v>
      </c>
      <c r="BD68" s="195">
        <f>SUM(BD35:BD67)</f>
        <v>0</v>
      </c>
      <c r="BE68" s="195">
        <f>SUM(BE35:BE67)</f>
        <v>0</v>
      </c>
    </row>
    <row r="69" spans="1:104">
      <c r="A69" s="170" t="s">
        <v>77</v>
      </c>
      <c r="B69" s="171" t="s">
        <v>210</v>
      </c>
      <c r="C69" s="172" t="s">
        <v>211</v>
      </c>
      <c r="D69" s="173"/>
      <c r="E69" s="174"/>
      <c r="F69" s="174"/>
      <c r="G69" s="175"/>
      <c r="H69" s="176"/>
      <c r="I69" s="175"/>
      <c r="O69" s="177">
        <v>1</v>
      </c>
    </row>
    <row r="70" spans="1:104">
      <c r="A70" s="178">
        <v>55</v>
      </c>
      <c r="B70" s="179" t="s">
        <v>212</v>
      </c>
      <c r="C70" s="180" t="s">
        <v>213</v>
      </c>
      <c r="D70" s="181" t="s">
        <v>201</v>
      </c>
      <c r="E70" s="182">
        <v>1</v>
      </c>
      <c r="F70" s="183"/>
      <c r="G70" s="184">
        <f t="shared" ref="G70:G102" si="24">E70*F70</f>
        <v>0</v>
      </c>
      <c r="H70" s="185">
        <f t="shared" ref="H70:H102" si="25">F70*30.126</f>
        <v>0</v>
      </c>
      <c r="I70" s="182">
        <f t="shared" ref="I70:I102" si="26">G70*30.126</f>
        <v>0</v>
      </c>
      <c r="O70" s="177">
        <v>2</v>
      </c>
      <c r="AA70" s="153">
        <v>1</v>
      </c>
      <c r="AB70" s="153">
        <v>7</v>
      </c>
      <c r="AC70" s="153">
        <v>7</v>
      </c>
      <c r="AZ70" s="153">
        <v>2</v>
      </c>
      <c r="BA70" s="153">
        <f t="shared" ref="BA70:BA102" si="27">IF(AZ70=1,G70,0)</f>
        <v>0</v>
      </c>
      <c r="BB70" s="153">
        <f t="shared" ref="BB70:BB102" si="28">IF(AZ70=2,G70,0)</f>
        <v>0</v>
      </c>
      <c r="BC70" s="153">
        <f t="shared" ref="BC70:BC102" si="29">IF(AZ70=3,G70,0)</f>
        <v>0</v>
      </c>
      <c r="BD70" s="153">
        <f t="shared" ref="BD70:BD102" si="30">IF(AZ70=4,G70,0)</f>
        <v>0</v>
      </c>
      <c r="BE70" s="153">
        <f t="shared" ref="BE70:BE102" si="31">IF(AZ70=5,G70,0)</f>
        <v>0</v>
      </c>
      <c r="CA70" s="177">
        <v>1</v>
      </c>
      <c r="CB70" s="177">
        <v>7</v>
      </c>
      <c r="CZ70" s="153">
        <v>9.9999999999961197E-6</v>
      </c>
    </row>
    <row r="71" spans="1:104">
      <c r="A71" s="178">
        <v>56</v>
      </c>
      <c r="B71" s="179" t="s">
        <v>214</v>
      </c>
      <c r="C71" s="180" t="s">
        <v>215</v>
      </c>
      <c r="D71" s="181" t="s">
        <v>95</v>
      </c>
      <c r="E71" s="182">
        <v>12</v>
      </c>
      <c r="F71" s="183"/>
      <c r="G71" s="184">
        <f t="shared" si="24"/>
        <v>0</v>
      </c>
      <c r="H71" s="185">
        <f t="shared" si="25"/>
        <v>0</v>
      </c>
      <c r="I71" s="182">
        <f t="shared" si="26"/>
        <v>0</v>
      </c>
      <c r="O71" s="177">
        <v>2</v>
      </c>
      <c r="AA71" s="153">
        <v>1</v>
      </c>
      <c r="AB71" s="153">
        <v>7</v>
      </c>
      <c r="AC71" s="153">
        <v>7</v>
      </c>
      <c r="AZ71" s="153">
        <v>2</v>
      </c>
      <c r="BA71" s="153">
        <f t="shared" si="27"/>
        <v>0</v>
      </c>
      <c r="BB71" s="153">
        <f t="shared" si="28"/>
        <v>0</v>
      </c>
      <c r="BC71" s="153">
        <f t="shared" si="29"/>
        <v>0</v>
      </c>
      <c r="BD71" s="153">
        <f t="shared" si="30"/>
        <v>0</v>
      </c>
      <c r="BE71" s="153">
        <f t="shared" si="31"/>
        <v>0</v>
      </c>
      <c r="CA71" s="177">
        <v>1</v>
      </c>
      <c r="CB71" s="177">
        <v>7</v>
      </c>
      <c r="CZ71" s="153">
        <v>1.1600000000004901E-3</v>
      </c>
    </row>
    <row r="72" spans="1:104">
      <c r="A72" s="178">
        <v>57</v>
      </c>
      <c r="B72" s="179" t="s">
        <v>216</v>
      </c>
      <c r="C72" s="180" t="s">
        <v>217</v>
      </c>
      <c r="D72" s="181" t="s">
        <v>95</v>
      </c>
      <c r="E72" s="182">
        <v>30</v>
      </c>
      <c r="F72" s="183"/>
      <c r="G72" s="184">
        <f t="shared" si="24"/>
        <v>0</v>
      </c>
      <c r="H72" s="185">
        <f t="shared" si="25"/>
        <v>0</v>
      </c>
      <c r="I72" s="182">
        <f t="shared" si="26"/>
        <v>0</v>
      </c>
      <c r="O72" s="177">
        <v>2</v>
      </c>
      <c r="AA72" s="153">
        <v>1</v>
      </c>
      <c r="AB72" s="153">
        <v>7</v>
      </c>
      <c r="AC72" s="153">
        <v>7</v>
      </c>
      <c r="AZ72" s="153">
        <v>2</v>
      </c>
      <c r="BA72" s="153">
        <f t="shared" si="27"/>
        <v>0</v>
      </c>
      <c r="BB72" s="153">
        <f t="shared" si="28"/>
        <v>0</v>
      </c>
      <c r="BC72" s="153">
        <f t="shared" si="29"/>
        <v>0</v>
      </c>
      <c r="BD72" s="153">
        <f t="shared" si="30"/>
        <v>0</v>
      </c>
      <c r="BE72" s="153">
        <f t="shared" si="31"/>
        <v>0</v>
      </c>
      <c r="CA72" s="177">
        <v>1</v>
      </c>
      <c r="CB72" s="177">
        <v>7</v>
      </c>
      <c r="CZ72" s="153">
        <v>5.5499999999994998E-3</v>
      </c>
    </row>
    <row r="73" spans="1:104">
      <c r="A73" s="178">
        <v>58</v>
      </c>
      <c r="B73" s="179" t="s">
        <v>218</v>
      </c>
      <c r="C73" s="180" t="s">
        <v>219</v>
      </c>
      <c r="D73" s="181" t="s">
        <v>95</v>
      </c>
      <c r="E73" s="182">
        <v>42</v>
      </c>
      <c r="F73" s="183"/>
      <c r="G73" s="184">
        <f t="shared" si="24"/>
        <v>0</v>
      </c>
      <c r="H73" s="185">
        <f t="shared" si="25"/>
        <v>0</v>
      </c>
      <c r="I73" s="182">
        <f t="shared" si="26"/>
        <v>0</v>
      </c>
      <c r="O73" s="177">
        <v>2</v>
      </c>
      <c r="AA73" s="153">
        <v>1</v>
      </c>
      <c r="AB73" s="153">
        <v>7</v>
      </c>
      <c r="AC73" s="153">
        <v>7</v>
      </c>
      <c r="AZ73" s="153">
        <v>2</v>
      </c>
      <c r="BA73" s="153">
        <f t="shared" si="27"/>
        <v>0</v>
      </c>
      <c r="BB73" s="153">
        <f t="shared" si="28"/>
        <v>0</v>
      </c>
      <c r="BC73" s="153">
        <f t="shared" si="29"/>
        <v>0</v>
      </c>
      <c r="BD73" s="153">
        <f t="shared" si="30"/>
        <v>0</v>
      </c>
      <c r="BE73" s="153">
        <f t="shared" si="31"/>
        <v>0</v>
      </c>
      <c r="CA73" s="177">
        <v>1</v>
      </c>
      <c r="CB73" s="177">
        <v>7</v>
      </c>
      <c r="CZ73" s="153">
        <v>0</v>
      </c>
    </row>
    <row r="74" spans="1:104">
      <c r="A74" s="178">
        <v>59</v>
      </c>
      <c r="B74" s="179" t="s">
        <v>220</v>
      </c>
      <c r="C74" s="180" t="s">
        <v>221</v>
      </c>
      <c r="D74" s="181" t="s">
        <v>95</v>
      </c>
      <c r="E74" s="182">
        <v>899</v>
      </c>
      <c r="F74" s="183"/>
      <c r="G74" s="184">
        <f t="shared" si="24"/>
        <v>0</v>
      </c>
      <c r="H74" s="185">
        <f t="shared" si="25"/>
        <v>0</v>
      </c>
      <c r="I74" s="182">
        <f t="shared" si="26"/>
        <v>0</v>
      </c>
      <c r="O74" s="177">
        <v>2</v>
      </c>
      <c r="AA74" s="153">
        <v>1</v>
      </c>
      <c r="AB74" s="153">
        <v>7</v>
      </c>
      <c r="AC74" s="153">
        <v>7</v>
      </c>
      <c r="AZ74" s="153">
        <v>2</v>
      </c>
      <c r="BA74" s="153">
        <f t="shared" si="27"/>
        <v>0</v>
      </c>
      <c r="BB74" s="153">
        <f t="shared" si="28"/>
        <v>0</v>
      </c>
      <c r="BC74" s="153">
        <f t="shared" si="29"/>
        <v>0</v>
      </c>
      <c r="BD74" s="153">
        <f t="shared" si="30"/>
        <v>0</v>
      </c>
      <c r="BE74" s="153">
        <f t="shared" si="31"/>
        <v>0</v>
      </c>
      <c r="CA74" s="177">
        <v>1</v>
      </c>
      <c r="CB74" s="177">
        <v>7</v>
      </c>
      <c r="CZ74" s="153">
        <v>0</v>
      </c>
    </row>
    <row r="75" spans="1:104">
      <c r="A75" s="178">
        <v>60</v>
      </c>
      <c r="B75" s="179" t="s">
        <v>222</v>
      </c>
      <c r="C75" s="180" t="s">
        <v>223</v>
      </c>
      <c r="D75" s="181" t="s">
        <v>147</v>
      </c>
      <c r="E75" s="182">
        <v>1</v>
      </c>
      <c r="F75" s="183"/>
      <c r="G75" s="184">
        <f t="shared" si="24"/>
        <v>0</v>
      </c>
      <c r="H75" s="185">
        <f t="shared" si="25"/>
        <v>0</v>
      </c>
      <c r="I75" s="182">
        <f t="shared" si="26"/>
        <v>0</v>
      </c>
      <c r="O75" s="177">
        <v>2</v>
      </c>
      <c r="AA75" s="153">
        <v>11</v>
      </c>
      <c r="AB75" s="153">
        <v>0</v>
      </c>
      <c r="AC75" s="153">
        <v>58</v>
      </c>
      <c r="AZ75" s="153">
        <v>2</v>
      </c>
      <c r="BA75" s="153">
        <f t="shared" si="27"/>
        <v>0</v>
      </c>
      <c r="BB75" s="153">
        <f t="shared" si="28"/>
        <v>0</v>
      </c>
      <c r="BC75" s="153">
        <f t="shared" si="29"/>
        <v>0</v>
      </c>
      <c r="BD75" s="153">
        <f t="shared" si="30"/>
        <v>0</v>
      </c>
      <c r="BE75" s="153">
        <f t="shared" si="31"/>
        <v>0</v>
      </c>
      <c r="CA75" s="177">
        <v>11</v>
      </c>
      <c r="CB75" s="177">
        <v>0</v>
      </c>
      <c r="CZ75" s="153">
        <v>0</v>
      </c>
    </row>
    <row r="76" spans="1:104">
      <c r="A76" s="178">
        <v>61</v>
      </c>
      <c r="B76" s="179" t="s">
        <v>224</v>
      </c>
      <c r="C76" s="180" t="s">
        <v>225</v>
      </c>
      <c r="D76" s="181" t="s">
        <v>78</v>
      </c>
      <c r="E76" s="182">
        <v>6</v>
      </c>
      <c r="F76" s="183"/>
      <c r="G76" s="184">
        <f t="shared" si="24"/>
        <v>0</v>
      </c>
      <c r="H76" s="185">
        <f t="shared" si="25"/>
        <v>0</v>
      </c>
      <c r="I76" s="182">
        <f t="shared" si="26"/>
        <v>0</v>
      </c>
      <c r="O76" s="177">
        <v>2</v>
      </c>
      <c r="AA76" s="153">
        <v>11</v>
      </c>
      <c r="AB76" s="153">
        <v>0</v>
      </c>
      <c r="AC76" s="153">
        <v>96</v>
      </c>
      <c r="AZ76" s="153">
        <v>2</v>
      </c>
      <c r="BA76" s="153">
        <f t="shared" si="27"/>
        <v>0</v>
      </c>
      <c r="BB76" s="153">
        <f t="shared" si="28"/>
        <v>0</v>
      </c>
      <c r="BC76" s="153">
        <f t="shared" si="29"/>
        <v>0</v>
      </c>
      <c r="BD76" s="153">
        <f t="shared" si="30"/>
        <v>0</v>
      </c>
      <c r="BE76" s="153">
        <f t="shared" si="31"/>
        <v>0</v>
      </c>
      <c r="CA76" s="177">
        <v>11</v>
      </c>
      <c r="CB76" s="177">
        <v>0</v>
      </c>
      <c r="CZ76" s="153">
        <v>9.9999999999961197E-6</v>
      </c>
    </row>
    <row r="77" spans="1:104">
      <c r="A77" s="178">
        <v>62</v>
      </c>
      <c r="B77" s="179" t="s">
        <v>226</v>
      </c>
      <c r="C77" s="180" t="s">
        <v>227</v>
      </c>
      <c r="D77" s="181" t="s">
        <v>78</v>
      </c>
      <c r="E77" s="182">
        <v>6</v>
      </c>
      <c r="F77" s="183"/>
      <c r="G77" s="184">
        <f t="shared" si="24"/>
        <v>0</v>
      </c>
      <c r="H77" s="185">
        <f t="shared" si="25"/>
        <v>0</v>
      </c>
      <c r="I77" s="182">
        <f t="shared" si="26"/>
        <v>0</v>
      </c>
      <c r="O77" s="177">
        <v>2</v>
      </c>
      <c r="AA77" s="153">
        <v>11</v>
      </c>
      <c r="AB77" s="153">
        <v>0</v>
      </c>
      <c r="AC77" s="153">
        <v>59</v>
      </c>
      <c r="AZ77" s="153">
        <v>2</v>
      </c>
      <c r="BA77" s="153">
        <f t="shared" si="27"/>
        <v>0</v>
      </c>
      <c r="BB77" s="153">
        <f t="shared" si="28"/>
        <v>0</v>
      </c>
      <c r="BC77" s="153">
        <f t="shared" si="29"/>
        <v>0</v>
      </c>
      <c r="BD77" s="153">
        <f t="shared" si="30"/>
        <v>0</v>
      </c>
      <c r="BE77" s="153">
        <f t="shared" si="31"/>
        <v>0</v>
      </c>
      <c r="CA77" s="177">
        <v>11</v>
      </c>
      <c r="CB77" s="177">
        <v>0</v>
      </c>
      <c r="CZ77" s="153">
        <v>9.9999999999961197E-6</v>
      </c>
    </row>
    <row r="78" spans="1:104">
      <c r="A78" s="178">
        <v>63</v>
      </c>
      <c r="B78" s="179" t="s">
        <v>228</v>
      </c>
      <c r="C78" s="180" t="s">
        <v>229</v>
      </c>
      <c r="D78" s="181" t="s">
        <v>78</v>
      </c>
      <c r="E78" s="182">
        <v>4</v>
      </c>
      <c r="F78" s="183"/>
      <c r="G78" s="184">
        <f t="shared" si="24"/>
        <v>0</v>
      </c>
      <c r="H78" s="185">
        <f t="shared" si="25"/>
        <v>0</v>
      </c>
      <c r="I78" s="182">
        <f t="shared" si="26"/>
        <v>0</v>
      </c>
      <c r="O78" s="177">
        <v>2</v>
      </c>
      <c r="AA78" s="153">
        <v>11</v>
      </c>
      <c r="AB78" s="153">
        <v>0</v>
      </c>
      <c r="AC78" s="153">
        <v>97</v>
      </c>
      <c r="AZ78" s="153">
        <v>2</v>
      </c>
      <c r="BA78" s="153">
        <f t="shared" si="27"/>
        <v>0</v>
      </c>
      <c r="BB78" s="153">
        <f t="shared" si="28"/>
        <v>0</v>
      </c>
      <c r="BC78" s="153">
        <f t="shared" si="29"/>
        <v>0</v>
      </c>
      <c r="BD78" s="153">
        <f t="shared" si="30"/>
        <v>0</v>
      </c>
      <c r="BE78" s="153">
        <f t="shared" si="31"/>
        <v>0</v>
      </c>
      <c r="CA78" s="177">
        <v>11</v>
      </c>
      <c r="CB78" s="177">
        <v>0</v>
      </c>
      <c r="CZ78" s="153">
        <v>9.9999999999961197E-6</v>
      </c>
    </row>
    <row r="79" spans="1:104">
      <c r="A79" s="178">
        <v>64</v>
      </c>
      <c r="B79" s="179" t="s">
        <v>230</v>
      </c>
      <c r="C79" s="180" t="s">
        <v>231</v>
      </c>
      <c r="D79" s="181" t="s">
        <v>78</v>
      </c>
      <c r="E79" s="182">
        <v>4</v>
      </c>
      <c r="F79" s="183"/>
      <c r="G79" s="184">
        <f t="shared" si="24"/>
        <v>0</v>
      </c>
      <c r="H79" s="185">
        <f t="shared" si="25"/>
        <v>0</v>
      </c>
      <c r="I79" s="182">
        <f t="shared" si="26"/>
        <v>0</v>
      </c>
      <c r="O79" s="177">
        <v>2</v>
      </c>
      <c r="AA79" s="153">
        <v>11</v>
      </c>
      <c r="AB79" s="153">
        <v>0</v>
      </c>
      <c r="AC79" s="153">
        <v>60</v>
      </c>
      <c r="AZ79" s="153">
        <v>2</v>
      </c>
      <c r="BA79" s="153">
        <f t="shared" si="27"/>
        <v>0</v>
      </c>
      <c r="BB79" s="153">
        <f t="shared" si="28"/>
        <v>0</v>
      </c>
      <c r="BC79" s="153">
        <f t="shared" si="29"/>
        <v>0</v>
      </c>
      <c r="BD79" s="153">
        <f t="shared" si="30"/>
        <v>0</v>
      </c>
      <c r="BE79" s="153">
        <f t="shared" si="31"/>
        <v>0</v>
      </c>
      <c r="CA79" s="177">
        <v>11</v>
      </c>
      <c r="CB79" s="177">
        <v>0</v>
      </c>
      <c r="CZ79" s="153">
        <v>9.9999999999961197E-6</v>
      </c>
    </row>
    <row r="80" spans="1:104">
      <c r="A80" s="178">
        <v>65</v>
      </c>
      <c r="B80" s="179" t="s">
        <v>232</v>
      </c>
      <c r="C80" s="180" t="s">
        <v>233</v>
      </c>
      <c r="D80" s="181" t="s">
        <v>78</v>
      </c>
      <c r="E80" s="182">
        <v>20</v>
      </c>
      <c r="F80" s="183"/>
      <c r="G80" s="184">
        <f t="shared" si="24"/>
        <v>0</v>
      </c>
      <c r="H80" s="185">
        <f t="shared" si="25"/>
        <v>0</v>
      </c>
      <c r="I80" s="182">
        <f t="shared" si="26"/>
        <v>0</v>
      </c>
      <c r="O80" s="177">
        <v>2</v>
      </c>
      <c r="AA80" s="153">
        <v>11</v>
      </c>
      <c r="AB80" s="153">
        <v>0</v>
      </c>
      <c r="AC80" s="153">
        <v>87</v>
      </c>
      <c r="AZ80" s="153">
        <v>2</v>
      </c>
      <c r="BA80" s="153">
        <f t="shared" si="27"/>
        <v>0</v>
      </c>
      <c r="BB80" s="153">
        <f t="shared" si="28"/>
        <v>0</v>
      </c>
      <c r="BC80" s="153">
        <f t="shared" si="29"/>
        <v>0</v>
      </c>
      <c r="BD80" s="153">
        <f t="shared" si="30"/>
        <v>0</v>
      </c>
      <c r="BE80" s="153">
        <f t="shared" si="31"/>
        <v>0</v>
      </c>
      <c r="CA80" s="177">
        <v>11</v>
      </c>
      <c r="CB80" s="177">
        <v>0</v>
      </c>
      <c r="CZ80" s="153">
        <v>9.9999999999961197E-6</v>
      </c>
    </row>
    <row r="81" spans="1:104">
      <c r="A81" s="178">
        <v>66</v>
      </c>
      <c r="B81" s="179" t="s">
        <v>234</v>
      </c>
      <c r="C81" s="180" t="s">
        <v>235</v>
      </c>
      <c r="D81" s="181" t="s">
        <v>78</v>
      </c>
      <c r="E81" s="182">
        <v>52</v>
      </c>
      <c r="F81" s="183"/>
      <c r="G81" s="184">
        <f t="shared" si="24"/>
        <v>0</v>
      </c>
      <c r="H81" s="185">
        <f t="shared" si="25"/>
        <v>0</v>
      </c>
      <c r="I81" s="182">
        <f t="shared" si="26"/>
        <v>0</v>
      </c>
      <c r="O81" s="177">
        <v>2</v>
      </c>
      <c r="AA81" s="153">
        <v>11</v>
      </c>
      <c r="AB81" s="153">
        <v>0</v>
      </c>
      <c r="AC81" s="153">
        <v>62</v>
      </c>
      <c r="AZ81" s="153">
        <v>2</v>
      </c>
      <c r="BA81" s="153">
        <f t="shared" si="27"/>
        <v>0</v>
      </c>
      <c r="BB81" s="153">
        <f t="shared" si="28"/>
        <v>0</v>
      </c>
      <c r="BC81" s="153">
        <f t="shared" si="29"/>
        <v>0</v>
      </c>
      <c r="BD81" s="153">
        <f t="shared" si="30"/>
        <v>0</v>
      </c>
      <c r="BE81" s="153">
        <f t="shared" si="31"/>
        <v>0</v>
      </c>
      <c r="CA81" s="177">
        <v>11</v>
      </c>
      <c r="CB81" s="177">
        <v>0</v>
      </c>
      <c r="CZ81" s="153">
        <v>9.9999999999961197E-6</v>
      </c>
    </row>
    <row r="82" spans="1:104">
      <c r="A82" s="178">
        <v>67</v>
      </c>
      <c r="B82" s="179" t="s">
        <v>236</v>
      </c>
      <c r="C82" s="180" t="s">
        <v>237</v>
      </c>
      <c r="D82" s="181" t="s">
        <v>78</v>
      </c>
      <c r="E82" s="182">
        <v>30</v>
      </c>
      <c r="F82" s="183"/>
      <c r="G82" s="184">
        <f t="shared" si="24"/>
        <v>0</v>
      </c>
      <c r="H82" s="185">
        <f t="shared" si="25"/>
        <v>0</v>
      </c>
      <c r="I82" s="182">
        <f t="shared" si="26"/>
        <v>0</v>
      </c>
      <c r="O82" s="177">
        <v>2</v>
      </c>
      <c r="AA82" s="153">
        <v>11</v>
      </c>
      <c r="AB82" s="153">
        <v>0</v>
      </c>
      <c r="AC82" s="153">
        <v>63</v>
      </c>
      <c r="AZ82" s="153">
        <v>2</v>
      </c>
      <c r="BA82" s="153">
        <f t="shared" si="27"/>
        <v>0</v>
      </c>
      <c r="BB82" s="153">
        <f t="shared" si="28"/>
        <v>0</v>
      </c>
      <c r="BC82" s="153">
        <f t="shared" si="29"/>
        <v>0</v>
      </c>
      <c r="BD82" s="153">
        <f t="shared" si="30"/>
        <v>0</v>
      </c>
      <c r="BE82" s="153">
        <f t="shared" si="31"/>
        <v>0</v>
      </c>
      <c r="CA82" s="177">
        <v>11</v>
      </c>
      <c r="CB82" s="177">
        <v>0</v>
      </c>
      <c r="CZ82" s="153">
        <v>9.9999999999961197E-6</v>
      </c>
    </row>
    <row r="83" spans="1:104">
      <c r="A83" s="178">
        <v>68</v>
      </c>
      <c r="B83" s="179" t="s">
        <v>238</v>
      </c>
      <c r="C83" s="180" t="s">
        <v>239</v>
      </c>
      <c r="D83" s="181" t="s">
        <v>78</v>
      </c>
      <c r="E83" s="182">
        <v>6</v>
      </c>
      <c r="F83" s="183"/>
      <c r="G83" s="184">
        <f t="shared" si="24"/>
        <v>0</v>
      </c>
      <c r="H83" s="185">
        <f t="shared" si="25"/>
        <v>0</v>
      </c>
      <c r="I83" s="182">
        <f t="shared" si="26"/>
        <v>0</v>
      </c>
      <c r="O83" s="177">
        <v>2</v>
      </c>
      <c r="AA83" s="153">
        <v>11</v>
      </c>
      <c r="AB83" s="153">
        <v>0</v>
      </c>
      <c r="AC83" s="153">
        <v>65</v>
      </c>
      <c r="AZ83" s="153">
        <v>2</v>
      </c>
      <c r="BA83" s="153">
        <f t="shared" si="27"/>
        <v>0</v>
      </c>
      <c r="BB83" s="153">
        <f t="shared" si="28"/>
        <v>0</v>
      </c>
      <c r="BC83" s="153">
        <f t="shared" si="29"/>
        <v>0</v>
      </c>
      <c r="BD83" s="153">
        <f t="shared" si="30"/>
        <v>0</v>
      </c>
      <c r="BE83" s="153">
        <f t="shared" si="31"/>
        <v>0</v>
      </c>
      <c r="CA83" s="177">
        <v>11</v>
      </c>
      <c r="CB83" s="177">
        <v>0</v>
      </c>
      <c r="CZ83" s="153">
        <v>9.9999999999961197E-6</v>
      </c>
    </row>
    <row r="84" spans="1:104">
      <c r="A84" s="178">
        <v>69</v>
      </c>
      <c r="B84" s="179" t="s">
        <v>240</v>
      </c>
      <c r="C84" s="180" t="s">
        <v>241</v>
      </c>
      <c r="D84" s="181" t="s">
        <v>78</v>
      </c>
      <c r="E84" s="182">
        <v>18</v>
      </c>
      <c r="F84" s="183"/>
      <c r="G84" s="184">
        <f t="shared" si="24"/>
        <v>0</v>
      </c>
      <c r="H84" s="185">
        <f t="shared" si="25"/>
        <v>0</v>
      </c>
      <c r="I84" s="182">
        <f t="shared" si="26"/>
        <v>0</v>
      </c>
      <c r="O84" s="177">
        <v>2</v>
      </c>
      <c r="AA84" s="153">
        <v>11</v>
      </c>
      <c r="AB84" s="153">
        <v>0</v>
      </c>
      <c r="AC84" s="153">
        <v>67</v>
      </c>
      <c r="AZ84" s="153">
        <v>2</v>
      </c>
      <c r="BA84" s="153">
        <f t="shared" si="27"/>
        <v>0</v>
      </c>
      <c r="BB84" s="153">
        <f t="shared" si="28"/>
        <v>0</v>
      </c>
      <c r="BC84" s="153">
        <f t="shared" si="29"/>
        <v>0</v>
      </c>
      <c r="BD84" s="153">
        <f t="shared" si="30"/>
        <v>0</v>
      </c>
      <c r="BE84" s="153">
        <f t="shared" si="31"/>
        <v>0</v>
      </c>
      <c r="CA84" s="177">
        <v>11</v>
      </c>
      <c r="CB84" s="177">
        <v>0</v>
      </c>
      <c r="CZ84" s="153">
        <v>9.9999999999961197E-6</v>
      </c>
    </row>
    <row r="85" spans="1:104">
      <c r="A85" s="178">
        <v>70</v>
      </c>
      <c r="B85" s="179" t="s">
        <v>242</v>
      </c>
      <c r="C85" s="180" t="s">
        <v>243</v>
      </c>
      <c r="D85" s="181" t="s">
        <v>78</v>
      </c>
      <c r="E85" s="182">
        <v>16</v>
      </c>
      <c r="F85" s="183"/>
      <c r="G85" s="184">
        <f t="shared" si="24"/>
        <v>0</v>
      </c>
      <c r="H85" s="185">
        <f t="shared" si="25"/>
        <v>0</v>
      </c>
      <c r="I85" s="182">
        <f t="shared" si="26"/>
        <v>0</v>
      </c>
      <c r="O85" s="177">
        <v>2</v>
      </c>
      <c r="AA85" s="153">
        <v>11</v>
      </c>
      <c r="AB85" s="153">
        <v>0</v>
      </c>
      <c r="AC85" s="153">
        <v>89</v>
      </c>
      <c r="AZ85" s="153">
        <v>2</v>
      </c>
      <c r="BA85" s="153">
        <f t="shared" si="27"/>
        <v>0</v>
      </c>
      <c r="BB85" s="153">
        <f t="shared" si="28"/>
        <v>0</v>
      </c>
      <c r="BC85" s="153">
        <f t="shared" si="29"/>
        <v>0</v>
      </c>
      <c r="BD85" s="153">
        <f t="shared" si="30"/>
        <v>0</v>
      </c>
      <c r="BE85" s="153">
        <f t="shared" si="31"/>
        <v>0</v>
      </c>
      <c r="CA85" s="177">
        <v>11</v>
      </c>
      <c r="CB85" s="177">
        <v>0</v>
      </c>
      <c r="CZ85" s="153">
        <v>9.9999999999961197E-6</v>
      </c>
    </row>
    <row r="86" spans="1:104">
      <c r="A86" s="178">
        <v>71</v>
      </c>
      <c r="B86" s="179" t="s">
        <v>244</v>
      </c>
      <c r="C86" s="180" t="s">
        <v>245</v>
      </c>
      <c r="D86" s="181" t="s">
        <v>78</v>
      </c>
      <c r="E86" s="182">
        <v>2</v>
      </c>
      <c r="F86" s="183"/>
      <c r="G86" s="184">
        <f t="shared" si="24"/>
        <v>0</v>
      </c>
      <c r="H86" s="185">
        <f t="shared" si="25"/>
        <v>0</v>
      </c>
      <c r="I86" s="182">
        <f t="shared" si="26"/>
        <v>0</v>
      </c>
      <c r="O86" s="177">
        <v>2</v>
      </c>
      <c r="AA86" s="153">
        <v>11</v>
      </c>
      <c r="AB86" s="153">
        <v>0</v>
      </c>
      <c r="AC86" s="153">
        <v>88</v>
      </c>
      <c r="AZ86" s="153">
        <v>2</v>
      </c>
      <c r="BA86" s="153">
        <f t="shared" si="27"/>
        <v>0</v>
      </c>
      <c r="BB86" s="153">
        <f t="shared" si="28"/>
        <v>0</v>
      </c>
      <c r="BC86" s="153">
        <f t="shared" si="29"/>
        <v>0</v>
      </c>
      <c r="BD86" s="153">
        <f t="shared" si="30"/>
        <v>0</v>
      </c>
      <c r="BE86" s="153">
        <f t="shared" si="31"/>
        <v>0</v>
      </c>
      <c r="CA86" s="177">
        <v>11</v>
      </c>
      <c r="CB86" s="177">
        <v>0</v>
      </c>
      <c r="CZ86" s="153">
        <v>9.9999999999961197E-6</v>
      </c>
    </row>
    <row r="87" spans="1:104">
      <c r="A87" s="178">
        <v>72</v>
      </c>
      <c r="B87" s="179" t="s">
        <v>246</v>
      </c>
      <c r="C87" s="180" t="s">
        <v>247</v>
      </c>
      <c r="D87" s="181" t="s">
        <v>78</v>
      </c>
      <c r="E87" s="182">
        <v>14</v>
      </c>
      <c r="F87" s="183"/>
      <c r="G87" s="184">
        <f t="shared" si="24"/>
        <v>0</v>
      </c>
      <c r="H87" s="185">
        <f t="shared" si="25"/>
        <v>0</v>
      </c>
      <c r="I87" s="182">
        <f t="shared" si="26"/>
        <v>0</v>
      </c>
      <c r="O87" s="177">
        <v>2</v>
      </c>
      <c r="AA87" s="153">
        <v>11</v>
      </c>
      <c r="AB87" s="153">
        <v>0</v>
      </c>
      <c r="AC87" s="153">
        <v>90</v>
      </c>
      <c r="AZ87" s="153">
        <v>2</v>
      </c>
      <c r="BA87" s="153">
        <f t="shared" si="27"/>
        <v>0</v>
      </c>
      <c r="BB87" s="153">
        <f t="shared" si="28"/>
        <v>0</v>
      </c>
      <c r="BC87" s="153">
        <f t="shared" si="29"/>
        <v>0</v>
      </c>
      <c r="BD87" s="153">
        <f t="shared" si="30"/>
        <v>0</v>
      </c>
      <c r="BE87" s="153">
        <f t="shared" si="31"/>
        <v>0</v>
      </c>
      <c r="CA87" s="177">
        <v>11</v>
      </c>
      <c r="CB87" s="177">
        <v>0</v>
      </c>
      <c r="CZ87" s="153">
        <v>9.9999999999961197E-6</v>
      </c>
    </row>
    <row r="88" spans="1:104">
      <c r="A88" s="178">
        <v>73</v>
      </c>
      <c r="B88" s="179" t="s">
        <v>248</v>
      </c>
      <c r="C88" s="180" t="s">
        <v>249</v>
      </c>
      <c r="D88" s="181" t="s">
        <v>78</v>
      </c>
      <c r="E88" s="182">
        <v>4</v>
      </c>
      <c r="F88" s="183"/>
      <c r="G88" s="184">
        <f t="shared" si="24"/>
        <v>0</v>
      </c>
      <c r="H88" s="185">
        <f t="shared" si="25"/>
        <v>0</v>
      </c>
      <c r="I88" s="182">
        <f t="shared" si="26"/>
        <v>0</v>
      </c>
      <c r="O88" s="177">
        <v>2</v>
      </c>
      <c r="AA88" s="153">
        <v>11</v>
      </c>
      <c r="AB88" s="153">
        <v>0</v>
      </c>
      <c r="AC88" s="153">
        <v>95</v>
      </c>
      <c r="AZ88" s="153">
        <v>2</v>
      </c>
      <c r="BA88" s="153">
        <f t="shared" si="27"/>
        <v>0</v>
      </c>
      <c r="BB88" s="153">
        <f t="shared" si="28"/>
        <v>0</v>
      </c>
      <c r="BC88" s="153">
        <f t="shared" si="29"/>
        <v>0</v>
      </c>
      <c r="BD88" s="153">
        <f t="shared" si="30"/>
        <v>0</v>
      </c>
      <c r="BE88" s="153">
        <f t="shared" si="31"/>
        <v>0</v>
      </c>
      <c r="CA88" s="177">
        <v>11</v>
      </c>
      <c r="CB88" s="177">
        <v>0</v>
      </c>
      <c r="CZ88" s="153">
        <v>9.9999999999961197E-6</v>
      </c>
    </row>
    <row r="89" spans="1:104">
      <c r="A89" s="178">
        <v>74</v>
      </c>
      <c r="B89" s="179" t="s">
        <v>248</v>
      </c>
      <c r="C89" s="180" t="s">
        <v>249</v>
      </c>
      <c r="D89" s="181" t="s">
        <v>78</v>
      </c>
      <c r="E89" s="182">
        <v>2</v>
      </c>
      <c r="F89" s="183"/>
      <c r="G89" s="184">
        <f t="shared" si="24"/>
        <v>0</v>
      </c>
      <c r="H89" s="185">
        <f t="shared" si="25"/>
        <v>0</v>
      </c>
      <c r="I89" s="182">
        <f t="shared" si="26"/>
        <v>0</v>
      </c>
      <c r="O89" s="177">
        <v>2</v>
      </c>
      <c r="AA89" s="153">
        <v>11</v>
      </c>
      <c r="AB89" s="153">
        <v>0</v>
      </c>
      <c r="AC89" s="153">
        <v>72</v>
      </c>
      <c r="AZ89" s="153">
        <v>2</v>
      </c>
      <c r="BA89" s="153">
        <f t="shared" si="27"/>
        <v>0</v>
      </c>
      <c r="BB89" s="153">
        <f t="shared" si="28"/>
        <v>0</v>
      </c>
      <c r="BC89" s="153">
        <f t="shared" si="29"/>
        <v>0</v>
      </c>
      <c r="BD89" s="153">
        <f t="shared" si="30"/>
        <v>0</v>
      </c>
      <c r="BE89" s="153">
        <f t="shared" si="31"/>
        <v>0</v>
      </c>
      <c r="CA89" s="177">
        <v>11</v>
      </c>
      <c r="CB89" s="177">
        <v>0</v>
      </c>
      <c r="CZ89" s="153">
        <v>9.9999999999961197E-6</v>
      </c>
    </row>
    <row r="90" spans="1:104">
      <c r="A90" s="178">
        <v>75</v>
      </c>
      <c r="B90" s="179" t="s">
        <v>250</v>
      </c>
      <c r="C90" s="180" t="s">
        <v>251</v>
      </c>
      <c r="D90" s="181" t="s">
        <v>78</v>
      </c>
      <c r="E90" s="182">
        <v>2</v>
      </c>
      <c r="F90" s="183"/>
      <c r="G90" s="184">
        <f t="shared" si="24"/>
        <v>0</v>
      </c>
      <c r="H90" s="185">
        <f t="shared" si="25"/>
        <v>0</v>
      </c>
      <c r="I90" s="182">
        <f t="shared" si="26"/>
        <v>0</v>
      </c>
      <c r="O90" s="177">
        <v>2</v>
      </c>
      <c r="AA90" s="153">
        <v>11</v>
      </c>
      <c r="AB90" s="153">
        <v>0</v>
      </c>
      <c r="AC90" s="153">
        <v>73</v>
      </c>
      <c r="AZ90" s="153">
        <v>2</v>
      </c>
      <c r="BA90" s="153">
        <f t="shared" si="27"/>
        <v>0</v>
      </c>
      <c r="BB90" s="153">
        <f t="shared" si="28"/>
        <v>0</v>
      </c>
      <c r="BC90" s="153">
        <f t="shared" si="29"/>
        <v>0</v>
      </c>
      <c r="BD90" s="153">
        <f t="shared" si="30"/>
        <v>0</v>
      </c>
      <c r="BE90" s="153">
        <f t="shared" si="31"/>
        <v>0</v>
      </c>
      <c r="CA90" s="177">
        <v>11</v>
      </c>
      <c r="CB90" s="177">
        <v>0</v>
      </c>
      <c r="CZ90" s="153">
        <v>9.9999999999961197E-6</v>
      </c>
    </row>
    <row r="91" spans="1:104">
      <c r="A91" s="178">
        <v>76</v>
      </c>
      <c r="B91" s="179" t="s">
        <v>252</v>
      </c>
      <c r="C91" s="180" t="s">
        <v>253</v>
      </c>
      <c r="D91" s="181" t="s">
        <v>78</v>
      </c>
      <c r="E91" s="182">
        <v>2</v>
      </c>
      <c r="F91" s="183"/>
      <c r="G91" s="184">
        <f t="shared" si="24"/>
        <v>0</v>
      </c>
      <c r="H91" s="185">
        <f t="shared" si="25"/>
        <v>0</v>
      </c>
      <c r="I91" s="182">
        <f t="shared" si="26"/>
        <v>0</v>
      </c>
      <c r="O91" s="177">
        <v>2</v>
      </c>
      <c r="AA91" s="153">
        <v>11</v>
      </c>
      <c r="AB91" s="153">
        <v>0</v>
      </c>
      <c r="AC91" s="153">
        <v>94</v>
      </c>
      <c r="AZ91" s="153">
        <v>2</v>
      </c>
      <c r="BA91" s="153">
        <f t="shared" si="27"/>
        <v>0</v>
      </c>
      <c r="BB91" s="153">
        <f t="shared" si="28"/>
        <v>0</v>
      </c>
      <c r="BC91" s="153">
        <f t="shared" si="29"/>
        <v>0</v>
      </c>
      <c r="BD91" s="153">
        <f t="shared" si="30"/>
        <v>0</v>
      </c>
      <c r="BE91" s="153">
        <f t="shared" si="31"/>
        <v>0</v>
      </c>
      <c r="CA91" s="177">
        <v>11</v>
      </c>
      <c r="CB91" s="177">
        <v>0</v>
      </c>
      <c r="CZ91" s="153">
        <v>9.9999999999961197E-6</v>
      </c>
    </row>
    <row r="92" spans="1:104">
      <c r="A92" s="178">
        <v>77</v>
      </c>
      <c r="B92" s="179" t="s">
        <v>254</v>
      </c>
      <c r="C92" s="180" t="s">
        <v>255</v>
      </c>
      <c r="D92" s="181" t="s">
        <v>78</v>
      </c>
      <c r="E92" s="182">
        <v>6</v>
      </c>
      <c r="F92" s="183"/>
      <c r="G92" s="184">
        <f t="shared" si="24"/>
        <v>0</v>
      </c>
      <c r="H92" s="185">
        <f t="shared" si="25"/>
        <v>0</v>
      </c>
      <c r="I92" s="182">
        <f t="shared" si="26"/>
        <v>0</v>
      </c>
      <c r="O92" s="177">
        <v>2</v>
      </c>
      <c r="AA92" s="153">
        <v>11</v>
      </c>
      <c r="AB92" s="153">
        <v>0</v>
      </c>
      <c r="AC92" s="153">
        <v>92</v>
      </c>
      <c r="AZ92" s="153">
        <v>2</v>
      </c>
      <c r="BA92" s="153">
        <f t="shared" si="27"/>
        <v>0</v>
      </c>
      <c r="BB92" s="153">
        <f t="shared" si="28"/>
        <v>0</v>
      </c>
      <c r="BC92" s="153">
        <f t="shared" si="29"/>
        <v>0</v>
      </c>
      <c r="BD92" s="153">
        <f t="shared" si="30"/>
        <v>0</v>
      </c>
      <c r="BE92" s="153">
        <f t="shared" si="31"/>
        <v>0</v>
      </c>
      <c r="CA92" s="177">
        <v>11</v>
      </c>
      <c r="CB92" s="177">
        <v>0</v>
      </c>
      <c r="CZ92" s="153">
        <v>9.9999999999961197E-6</v>
      </c>
    </row>
    <row r="93" spans="1:104">
      <c r="A93" s="178">
        <v>78</v>
      </c>
      <c r="B93" s="179" t="s">
        <v>256</v>
      </c>
      <c r="C93" s="180" t="s">
        <v>257</v>
      </c>
      <c r="D93" s="181" t="s">
        <v>78</v>
      </c>
      <c r="E93" s="182">
        <v>2</v>
      </c>
      <c r="F93" s="183"/>
      <c r="G93" s="184">
        <f t="shared" si="24"/>
        <v>0</v>
      </c>
      <c r="H93" s="185">
        <f t="shared" si="25"/>
        <v>0</v>
      </c>
      <c r="I93" s="182">
        <f t="shared" si="26"/>
        <v>0</v>
      </c>
      <c r="O93" s="177">
        <v>2</v>
      </c>
      <c r="AA93" s="153">
        <v>11</v>
      </c>
      <c r="AB93" s="153">
        <v>0</v>
      </c>
      <c r="AC93" s="153">
        <v>91</v>
      </c>
      <c r="AZ93" s="153">
        <v>2</v>
      </c>
      <c r="BA93" s="153">
        <f t="shared" si="27"/>
        <v>0</v>
      </c>
      <c r="BB93" s="153">
        <f t="shared" si="28"/>
        <v>0</v>
      </c>
      <c r="BC93" s="153">
        <f t="shared" si="29"/>
        <v>0</v>
      </c>
      <c r="BD93" s="153">
        <f t="shared" si="30"/>
        <v>0</v>
      </c>
      <c r="BE93" s="153">
        <f t="shared" si="31"/>
        <v>0</v>
      </c>
      <c r="CA93" s="177">
        <v>11</v>
      </c>
      <c r="CB93" s="177">
        <v>0</v>
      </c>
      <c r="CZ93" s="153">
        <v>9.9999999999961197E-6</v>
      </c>
    </row>
    <row r="94" spans="1:104">
      <c r="A94" s="178">
        <v>79</v>
      </c>
      <c r="B94" s="179" t="s">
        <v>258</v>
      </c>
      <c r="C94" s="180" t="s">
        <v>259</v>
      </c>
      <c r="D94" s="181" t="s">
        <v>78</v>
      </c>
      <c r="E94" s="182">
        <v>8</v>
      </c>
      <c r="F94" s="183"/>
      <c r="G94" s="184">
        <f t="shared" si="24"/>
        <v>0</v>
      </c>
      <c r="H94" s="185">
        <f t="shared" si="25"/>
        <v>0</v>
      </c>
      <c r="I94" s="182">
        <f t="shared" si="26"/>
        <v>0</v>
      </c>
      <c r="O94" s="177">
        <v>2</v>
      </c>
      <c r="AA94" s="153">
        <v>11</v>
      </c>
      <c r="AB94" s="153">
        <v>0</v>
      </c>
      <c r="AC94" s="153">
        <v>74</v>
      </c>
      <c r="AZ94" s="153">
        <v>2</v>
      </c>
      <c r="BA94" s="153">
        <f t="shared" si="27"/>
        <v>0</v>
      </c>
      <c r="BB94" s="153">
        <f t="shared" si="28"/>
        <v>0</v>
      </c>
      <c r="BC94" s="153">
        <f t="shared" si="29"/>
        <v>0</v>
      </c>
      <c r="BD94" s="153">
        <f t="shared" si="30"/>
        <v>0</v>
      </c>
      <c r="BE94" s="153">
        <f t="shared" si="31"/>
        <v>0</v>
      </c>
      <c r="CA94" s="177">
        <v>11</v>
      </c>
      <c r="CB94" s="177">
        <v>0</v>
      </c>
      <c r="CZ94" s="153">
        <v>9.9999999999961197E-6</v>
      </c>
    </row>
    <row r="95" spans="1:104">
      <c r="A95" s="178">
        <v>80</v>
      </c>
      <c r="B95" s="179" t="s">
        <v>260</v>
      </c>
      <c r="C95" s="180" t="s">
        <v>261</v>
      </c>
      <c r="D95" s="181" t="s">
        <v>78</v>
      </c>
      <c r="E95" s="182">
        <v>2</v>
      </c>
      <c r="F95" s="183"/>
      <c r="G95" s="184">
        <f t="shared" si="24"/>
        <v>0</v>
      </c>
      <c r="H95" s="185">
        <f t="shared" si="25"/>
        <v>0</v>
      </c>
      <c r="I95" s="182">
        <f t="shared" si="26"/>
        <v>0</v>
      </c>
      <c r="O95" s="177">
        <v>2</v>
      </c>
      <c r="AA95" s="153">
        <v>11</v>
      </c>
      <c r="AB95" s="153">
        <v>0</v>
      </c>
      <c r="AC95" s="153">
        <v>93</v>
      </c>
      <c r="AZ95" s="153">
        <v>2</v>
      </c>
      <c r="BA95" s="153">
        <f t="shared" si="27"/>
        <v>0</v>
      </c>
      <c r="BB95" s="153">
        <f t="shared" si="28"/>
        <v>0</v>
      </c>
      <c r="BC95" s="153">
        <f t="shared" si="29"/>
        <v>0</v>
      </c>
      <c r="BD95" s="153">
        <f t="shared" si="30"/>
        <v>0</v>
      </c>
      <c r="BE95" s="153">
        <f t="shared" si="31"/>
        <v>0</v>
      </c>
      <c r="CA95" s="177">
        <v>11</v>
      </c>
      <c r="CB95" s="177">
        <v>0</v>
      </c>
      <c r="CZ95" s="153">
        <v>9.9999999999961197E-6</v>
      </c>
    </row>
    <row r="96" spans="1:104">
      <c r="A96" s="178">
        <v>81</v>
      </c>
      <c r="B96" s="179" t="s">
        <v>262</v>
      </c>
      <c r="C96" s="180" t="s">
        <v>263</v>
      </c>
      <c r="D96" s="181" t="s">
        <v>95</v>
      </c>
      <c r="E96" s="182">
        <v>313</v>
      </c>
      <c r="F96" s="183"/>
      <c r="G96" s="184">
        <f t="shared" si="24"/>
        <v>0</v>
      </c>
      <c r="H96" s="185">
        <f t="shared" si="25"/>
        <v>0</v>
      </c>
      <c r="I96" s="182">
        <f t="shared" si="26"/>
        <v>0</v>
      </c>
      <c r="O96" s="177">
        <v>2</v>
      </c>
      <c r="AA96" s="153">
        <v>11</v>
      </c>
      <c r="AB96" s="153">
        <v>0</v>
      </c>
      <c r="AC96" s="153">
        <v>77</v>
      </c>
      <c r="AZ96" s="153">
        <v>2</v>
      </c>
      <c r="BA96" s="153">
        <f t="shared" si="27"/>
        <v>0</v>
      </c>
      <c r="BB96" s="153">
        <f t="shared" si="28"/>
        <v>0</v>
      </c>
      <c r="BC96" s="153">
        <f t="shared" si="29"/>
        <v>0</v>
      </c>
      <c r="BD96" s="153">
        <f t="shared" si="30"/>
        <v>0</v>
      </c>
      <c r="BE96" s="153">
        <f t="shared" si="31"/>
        <v>0</v>
      </c>
      <c r="CA96" s="177">
        <v>11</v>
      </c>
      <c r="CB96" s="177">
        <v>0</v>
      </c>
      <c r="CZ96" s="153">
        <v>9.9999999999961197E-6</v>
      </c>
    </row>
    <row r="97" spans="1:104">
      <c r="A97" s="178">
        <v>82</v>
      </c>
      <c r="B97" s="179" t="s">
        <v>264</v>
      </c>
      <c r="C97" s="180" t="s">
        <v>265</v>
      </c>
      <c r="D97" s="181" t="s">
        <v>95</v>
      </c>
      <c r="E97" s="182">
        <v>230</v>
      </c>
      <c r="F97" s="183"/>
      <c r="G97" s="184">
        <f t="shared" si="24"/>
        <v>0</v>
      </c>
      <c r="H97" s="185">
        <f t="shared" si="25"/>
        <v>0</v>
      </c>
      <c r="I97" s="182">
        <f t="shared" si="26"/>
        <v>0</v>
      </c>
      <c r="O97" s="177">
        <v>2</v>
      </c>
      <c r="AA97" s="153">
        <v>11</v>
      </c>
      <c r="AB97" s="153">
        <v>0</v>
      </c>
      <c r="AC97" s="153">
        <v>78</v>
      </c>
      <c r="AZ97" s="153">
        <v>2</v>
      </c>
      <c r="BA97" s="153">
        <f t="shared" si="27"/>
        <v>0</v>
      </c>
      <c r="BB97" s="153">
        <f t="shared" si="28"/>
        <v>0</v>
      </c>
      <c r="BC97" s="153">
        <f t="shared" si="29"/>
        <v>0</v>
      </c>
      <c r="BD97" s="153">
        <f t="shared" si="30"/>
        <v>0</v>
      </c>
      <c r="BE97" s="153">
        <f t="shared" si="31"/>
        <v>0</v>
      </c>
      <c r="CA97" s="177">
        <v>11</v>
      </c>
      <c r="CB97" s="177">
        <v>0</v>
      </c>
      <c r="CZ97" s="153">
        <v>9.9999999999961197E-6</v>
      </c>
    </row>
    <row r="98" spans="1:104">
      <c r="A98" s="178">
        <v>83</v>
      </c>
      <c r="B98" s="179" t="s">
        <v>266</v>
      </c>
      <c r="C98" s="180" t="s">
        <v>267</v>
      </c>
      <c r="D98" s="181" t="s">
        <v>95</v>
      </c>
      <c r="E98" s="182">
        <v>176</v>
      </c>
      <c r="F98" s="183"/>
      <c r="G98" s="184">
        <f t="shared" si="24"/>
        <v>0</v>
      </c>
      <c r="H98" s="185">
        <f t="shared" si="25"/>
        <v>0</v>
      </c>
      <c r="I98" s="182">
        <f t="shared" si="26"/>
        <v>0</v>
      </c>
      <c r="O98" s="177">
        <v>2</v>
      </c>
      <c r="AA98" s="153">
        <v>11</v>
      </c>
      <c r="AB98" s="153">
        <v>0</v>
      </c>
      <c r="AC98" s="153">
        <v>79</v>
      </c>
      <c r="AZ98" s="153">
        <v>2</v>
      </c>
      <c r="BA98" s="153">
        <f t="shared" si="27"/>
        <v>0</v>
      </c>
      <c r="BB98" s="153">
        <f t="shared" si="28"/>
        <v>0</v>
      </c>
      <c r="BC98" s="153">
        <f t="shared" si="29"/>
        <v>0</v>
      </c>
      <c r="BD98" s="153">
        <f t="shared" si="30"/>
        <v>0</v>
      </c>
      <c r="BE98" s="153">
        <f t="shared" si="31"/>
        <v>0</v>
      </c>
      <c r="CA98" s="177">
        <v>11</v>
      </c>
      <c r="CB98" s="177">
        <v>0</v>
      </c>
      <c r="CZ98" s="153">
        <v>9.9999999999961197E-6</v>
      </c>
    </row>
    <row r="99" spans="1:104">
      <c r="A99" s="178">
        <v>84</v>
      </c>
      <c r="B99" s="179" t="s">
        <v>268</v>
      </c>
      <c r="C99" s="180" t="s">
        <v>269</v>
      </c>
      <c r="D99" s="181" t="s">
        <v>95</v>
      </c>
      <c r="E99" s="182">
        <v>146</v>
      </c>
      <c r="F99" s="183"/>
      <c r="G99" s="184">
        <f t="shared" si="24"/>
        <v>0</v>
      </c>
      <c r="H99" s="185">
        <f t="shared" si="25"/>
        <v>0</v>
      </c>
      <c r="I99" s="182">
        <f t="shared" si="26"/>
        <v>0</v>
      </c>
      <c r="O99" s="177">
        <v>2</v>
      </c>
      <c r="AA99" s="153">
        <v>11</v>
      </c>
      <c r="AB99" s="153">
        <v>0</v>
      </c>
      <c r="AC99" s="153">
        <v>80</v>
      </c>
      <c r="AZ99" s="153">
        <v>2</v>
      </c>
      <c r="BA99" s="153">
        <f t="shared" si="27"/>
        <v>0</v>
      </c>
      <c r="BB99" s="153">
        <f t="shared" si="28"/>
        <v>0</v>
      </c>
      <c r="BC99" s="153">
        <f t="shared" si="29"/>
        <v>0</v>
      </c>
      <c r="BD99" s="153">
        <f t="shared" si="30"/>
        <v>0</v>
      </c>
      <c r="BE99" s="153">
        <f t="shared" si="31"/>
        <v>0</v>
      </c>
      <c r="CA99" s="177">
        <v>11</v>
      </c>
      <c r="CB99" s="177">
        <v>0</v>
      </c>
      <c r="CZ99" s="153">
        <v>9.9999999999961197E-6</v>
      </c>
    </row>
    <row r="100" spans="1:104">
      <c r="A100" s="178">
        <v>85</v>
      </c>
      <c r="B100" s="179" t="s">
        <v>270</v>
      </c>
      <c r="C100" s="180" t="s">
        <v>271</v>
      </c>
      <c r="D100" s="181" t="s">
        <v>95</v>
      </c>
      <c r="E100" s="182">
        <v>38</v>
      </c>
      <c r="F100" s="183"/>
      <c r="G100" s="184">
        <f t="shared" si="24"/>
        <v>0</v>
      </c>
      <c r="H100" s="185">
        <f t="shared" si="25"/>
        <v>0</v>
      </c>
      <c r="I100" s="182">
        <f t="shared" si="26"/>
        <v>0</v>
      </c>
      <c r="O100" s="177">
        <v>2</v>
      </c>
      <c r="AA100" s="153">
        <v>11</v>
      </c>
      <c r="AB100" s="153">
        <v>0</v>
      </c>
      <c r="AC100" s="153">
        <v>81</v>
      </c>
      <c r="AZ100" s="153">
        <v>2</v>
      </c>
      <c r="BA100" s="153">
        <f t="shared" si="27"/>
        <v>0</v>
      </c>
      <c r="BB100" s="153">
        <f t="shared" si="28"/>
        <v>0</v>
      </c>
      <c r="BC100" s="153">
        <f t="shared" si="29"/>
        <v>0</v>
      </c>
      <c r="BD100" s="153">
        <f t="shared" si="30"/>
        <v>0</v>
      </c>
      <c r="BE100" s="153">
        <f t="shared" si="31"/>
        <v>0</v>
      </c>
      <c r="CA100" s="177">
        <v>11</v>
      </c>
      <c r="CB100" s="177">
        <v>0</v>
      </c>
      <c r="CZ100" s="153">
        <v>9.9999999999961197E-6</v>
      </c>
    </row>
    <row r="101" spans="1:104">
      <c r="A101" s="178">
        <v>86</v>
      </c>
      <c r="B101" s="179" t="s">
        <v>272</v>
      </c>
      <c r="C101" s="180" t="s">
        <v>273</v>
      </c>
      <c r="D101" s="181" t="s">
        <v>95</v>
      </c>
      <c r="E101" s="182">
        <v>46</v>
      </c>
      <c r="F101" s="183"/>
      <c r="G101" s="184">
        <f t="shared" si="24"/>
        <v>0</v>
      </c>
      <c r="H101" s="185">
        <f t="shared" si="25"/>
        <v>0</v>
      </c>
      <c r="I101" s="182">
        <f t="shared" si="26"/>
        <v>0</v>
      </c>
      <c r="O101" s="177">
        <v>2</v>
      </c>
      <c r="AA101" s="153">
        <v>11</v>
      </c>
      <c r="AB101" s="153">
        <v>0</v>
      </c>
      <c r="AC101" s="153">
        <v>86</v>
      </c>
      <c r="AZ101" s="153">
        <v>2</v>
      </c>
      <c r="BA101" s="153">
        <f t="shared" si="27"/>
        <v>0</v>
      </c>
      <c r="BB101" s="153">
        <f t="shared" si="28"/>
        <v>0</v>
      </c>
      <c r="BC101" s="153">
        <f t="shared" si="29"/>
        <v>0</v>
      </c>
      <c r="BD101" s="153">
        <f t="shared" si="30"/>
        <v>0</v>
      </c>
      <c r="BE101" s="153">
        <f t="shared" si="31"/>
        <v>0</v>
      </c>
      <c r="CA101" s="177">
        <v>11</v>
      </c>
      <c r="CB101" s="177">
        <v>0</v>
      </c>
      <c r="CZ101" s="153">
        <v>9.9999999999961197E-6</v>
      </c>
    </row>
    <row r="102" spans="1:104">
      <c r="A102" s="178">
        <v>87</v>
      </c>
      <c r="B102" s="179" t="s">
        <v>274</v>
      </c>
      <c r="C102" s="180" t="s">
        <v>275</v>
      </c>
      <c r="D102" s="181" t="s">
        <v>62</v>
      </c>
      <c r="E102" s="182">
        <v>1.5</v>
      </c>
      <c r="F102" s="183"/>
      <c r="G102" s="184">
        <f t="shared" si="24"/>
        <v>0</v>
      </c>
      <c r="H102" s="185">
        <f t="shared" si="25"/>
        <v>0</v>
      </c>
      <c r="I102" s="182">
        <f t="shared" si="26"/>
        <v>0</v>
      </c>
      <c r="O102" s="177">
        <v>2</v>
      </c>
      <c r="AA102" s="153">
        <v>7</v>
      </c>
      <c r="AB102" s="153">
        <v>1002</v>
      </c>
      <c r="AC102" s="153">
        <v>5</v>
      </c>
      <c r="AZ102" s="153">
        <v>2</v>
      </c>
      <c r="BA102" s="153">
        <f t="shared" si="27"/>
        <v>0</v>
      </c>
      <c r="BB102" s="153">
        <f t="shared" si="28"/>
        <v>0</v>
      </c>
      <c r="BC102" s="153">
        <f t="shared" si="29"/>
        <v>0</v>
      </c>
      <c r="BD102" s="153">
        <f t="shared" si="30"/>
        <v>0</v>
      </c>
      <c r="BE102" s="153">
        <f t="shared" si="31"/>
        <v>0</v>
      </c>
      <c r="CA102" s="177">
        <v>7</v>
      </c>
      <c r="CB102" s="177">
        <v>1002</v>
      </c>
      <c r="CZ102" s="153">
        <v>0</v>
      </c>
    </row>
    <row r="103" spans="1:104">
      <c r="A103" s="186"/>
      <c r="B103" s="187" t="s">
        <v>79</v>
      </c>
      <c r="C103" s="188" t="str">
        <f>CONCATENATE(B69," ",C69)</f>
        <v>733 ROZVOD POTRUBÍ</v>
      </c>
      <c r="D103" s="189"/>
      <c r="E103" s="190"/>
      <c r="F103" s="191"/>
      <c r="G103" s="192">
        <f>SUM(G69:G102)</f>
        <v>0</v>
      </c>
      <c r="H103" s="193"/>
      <c r="I103" s="194">
        <f>G103*30.126</f>
        <v>0</v>
      </c>
      <c r="O103" s="177">
        <v>4</v>
      </c>
      <c r="BA103" s="195">
        <f>SUM(BA69:BA102)</f>
        <v>0</v>
      </c>
      <c r="BB103" s="195">
        <f>SUM(BB69:BB102)</f>
        <v>0</v>
      </c>
      <c r="BC103" s="195">
        <f>SUM(BC69:BC102)</f>
        <v>0</v>
      </c>
      <c r="BD103" s="195">
        <f>SUM(BD69:BD102)</f>
        <v>0</v>
      </c>
      <c r="BE103" s="195">
        <f>SUM(BE69:BE102)</f>
        <v>0</v>
      </c>
    </row>
    <row r="104" spans="1:104">
      <c r="A104" s="170" t="s">
        <v>77</v>
      </c>
      <c r="B104" s="171" t="s">
        <v>276</v>
      </c>
      <c r="C104" s="172" t="s">
        <v>277</v>
      </c>
      <c r="D104" s="173"/>
      <c r="E104" s="174"/>
      <c r="F104" s="174"/>
      <c r="G104" s="175"/>
      <c r="H104" s="176"/>
      <c r="I104" s="175"/>
      <c r="O104" s="177">
        <v>1</v>
      </c>
    </row>
    <row r="105" spans="1:104">
      <c r="A105" s="178">
        <v>88</v>
      </c>
      <c r="B105" s="179" t="s">
        <v>278</v>
      </c>
      <c r="C105" s="180" t="s">
        <v>279</v>
      </c>
      <c r="D105" s="181" t="s">
        <v>92</v>
      </c>
      <c r="E105" s="182">
        <v>30</v>
      </c>
      <c r="F105" s="183"/>
      <c r="G105" s="184">
        <f t="shared" ref="G105:G126" si="32">E105*F105</f>
        <v>0</v>
      </c>
      <c r="H105" s="185">
        <f t="shared" ref="H105:H126" si="33">F105*30.126</f>
        <v>0</v>
      </c>
      <c r="I105" s="182">
        <f t="shared" ref="I105:I126" si="34">G105*30.126</f>
        <v>0</v>
      </c>
      <c r="O105" s="177">
        <v>2</v>
      </c>
      <c r="AA105" s="153">
        <v>1</v>
      </c>
      <c r="AB105" s="153">
        <v>7</v>
      </c>
      <c r="AC105" s="153">
        <v>7</v>
      </c>
      <c r="AZ105" s="153">
        <v>2</v>
      </c>
      <c r="BA105" s="153">
        <f t="shared" ref="BA105:BA126" si="35">IF(AZ105=1,G105,0)</f>
        <v>0</v>
      </c>
      <c r="BB105" s="153">
        <f t="shared" ref="BB105:BB126" si="36">IF(AZ105=2,G105,0)</f>
        <v>0</v>
      </c>
      <c r="BC105" s="153">
        <f t="shared" ref="BC105:BC126" si="37">IF(AZ105=3,G105,0)</f>
        <v>0</v>
      </c>
      <c r="BD105" s="153">
        <f t="shared" ref="BD105:BD126" si="38">IF(AZ105=4,G105,0)</f>
        <v>0</v>
      </c>
      <c r="BE105" s="153">
        <f t="shared" ref="BE105:BE126" si="39">IF(AZ105=5,G105,0)</f>
        <v>0</v>
      </c>
      <c r="CA105" s="177">
        <v>1</v>
      </c>
      <c r="CB105" s="177">
        <v>7</v>
      </c>
      <c r="CZ105" s="153">
        <v>0</v>
      </c>
    </row>
    <row r="106" spans="1:104">
      <c r="A106" s="178">
        <v>89</v>
      </c>
      <c r="B106" s="179" t="s">
        <v>280</v>
      </c>
      <c r="C106" s="180" t="s">
        <v>281</v>
      </c>
      <c r="D106" s="181" t="s">
        <v>92</v>
      </c>
      <c r="E106" s="182">
        <v>93</v>
      </c>
      <c r="F106" s="183"/>
      <c r="G106" s="184">
        <f t="shared" si="32"/>
        <v>0</v>
      </c>
      <c r="H106" s="185">
        <f t="shared" si="33"/>
        <v>0</v>
      </c>
      <c r="I106" s="182">
        <f t="shared" si="34"/>
        <v>0</v>
      </c>
      <c r="O106" s="177">
        <v>2</v>
      </c>
      <c r="AA106" s="153">
        <v>1</v>
      </c>
      <c r="AB106" s="153">
        <v>7</v>
      </c>
      <c r="AC106" s="153">
        <v>7</v>
      </c>
      <c r="AZ106" s="153">
        <v>2</v>
      </c>
      <c r="BA106" s="153">
        <f t="shared" si="35"/>
        <v>0</v>
      </c>
      <c r="BB106" s="153">
        <f t="shared" si="36"/>
        <v>0</v>
      </c>
      <c r="BC106" s="153">
        <f t="shared" si="37"/>
        <v>0</v>
      </c>
      <c r="BD106" s="153">
        <f t="shared" si="38"/>
        <v>0</v>
      </c>
      <c r="BE106" s="153">
        <f t="shared" si="39"/>
        <v>0</v>
      </c>
      <c r="CA106" s="177">
        <v>1</v>
      </c>
      <c r="CB106" s="177">
        <v>7</v>
      </c>
      <c r="CZ106" s="153">
        <v>0</v>
      </c>
    </row>
    <row r="107" spans="1:104">
      <c r="A107" s="178">
        <v>90</v>
      </c>
      <c r="B107" s="179" t="s">
        <v>282</v>
      </c>
      <c r="C107" s="180" t="s">
        <v>283</v>
      </c>
      <c r="D107" s="181" t="s">
        <v>92</v>
      </c>
      <c r="E107" s="182">
        <v>93</v>
      </c>
      <c r="F107" s="183"/>
      <c r="G107" s="184">
        <f t="shared" si="32"/>
        <v>0</v>
      </c>
      <c r="H107" s="185">
        <f t="shared" si="33"/>
        <v>0</v>
      </c>
      <c r="I107" s="182">
        <f t="shared" si="34"/>
        <v>0</v>
      </c>
      <c r="O107" s="177">
        <v>2</v>
      </c>
      <c r="AA107" s="153">
        <v>1</v>
      </c>
      <c r="AB107" s="153">
        <v>7</v>
      </c>
      <c r="AC107" s="153">
        <v>7</v>
      </c>
      <c r="AZ107" s="153">
        <v>2</v>
      </c>
      <c r="BA107" s="153">
        <f t="shared" si="35"/>
        <v>0</v>
      </c>
      <c r="BB107" s="153">
        <f t="shared" si="36"/>
        <v>0</v>
      </c>
      <c r="BC107" s="153">
        <f t="shared" si="37"/>
        <v>0</v>
      </c>
      <c r="BD107" s="153">
        <f t="shared" si="38"/>
        <v>0</v>
      </c>
      <c r="BE107" s="153">
        <f t="shared" si="39"/>
        <v>0</v>
      </c>
      <c r="CA107" s="177">
        <v>1</v>
      </c>
      <c r="CB107" s="177">
        <v>7</v>
      </c>
      <c r="CZ107" s="153">
        <v>0</v>
      </c>
    </row>
    <row r="108" spans="1:104">
      <c r="A108" s="178">
        <v>91</v>
      </c>
      <c r="B108" s="179" t="s">
        <v>284</v>
      </c>
      <c r="C108" s="180" t="s">
        <v>285</v>
      </c>
      <c r="D108" s="181" t="s">
        <v>92</v>
      </c>
      <c r="E108" s="182">
        <v>8</v>
      </c>
      <c r="F108" s="183"/>
      <c r="G108" s="184">
        <f t="shared" si="32"/>
        <v>0</v>
      </c>
      <c r="H108" s="185">
        <f t="shared" si="33"/>
        <v>0</v>
      </c>
      <c r="I108" s="182">
        <f t="shared" si="34"/>
        <v>0</v>
      </c>
      <c r="O108" s="177">
        <v>2</v>
      </c>
      <c r="AA108" s="153">
        <v>1</v>
      </c>
      <c r="AB108" s="153">
        <v>7</v>
      </c>
      <c r="AC108" s="153">
        <v>7</v>
      </c>
      <c r="AZ108" s="153">
        <v>2</v>
      </c>
      <c r="BA108" s="153">
        <f t="shared" si="35"/>
        <v>0</v>
      </c>
      <c r="BB108" s="153">
        <f t="shared" si="36"/>
        <v>0</v>
      </c>
      <c r="BC108" s="153">
        <f t="shared" si="37"/>
        <v>0</v>
      </c>
      <c r="BD108" s="153">
        <f t="shared" si="38"/>
        <v>0</v>
      </c>
      <c r="BE108" s="153">
        <f t="shared" si="39"/>
        <v>0</v>
      </c>
      <c r="CA108" s="177">
        <v>1</v>
      </c>
      <c r="CB108" s="177">
        <v>7</v>
      </c>
      <c r="CZ108" s="153">
        <v>0</v>
      </c>
    </row>
    <row r="109" spans="1:104">
      <c r="A109" s="178">
        <v>92</v>
      </c>
      <c r="B109" s="179" t="s">
        <v>286</v>
      </c>
      <c r="C109" s="180" t="s">
        <v>287</v>
      </c>
      <c r="D109" s="181" t="s">
        <v>92</v>
      </c>
      <c r="E109" s="182">
        <v>20</v>
      </c>
      <c r="F109" s="183"/>
      <c r="G109" s="184">
        <f t="shared" si="32"/>
        <v>0</v>
      </c>
      <c r="H109" s="185">
        <f t="shared" si="33"/>
        <v>0</v>
      </c>
      <c r="I109" s="182">
        <f t="shared" si="34"/>
        <v>0</v>
      </c>
      <c r="O109" s="177">
        <v>2</v>
      </c>
      <c r="AA109" s="153">
        <v>1</v>
      </c>
      <c r="AB109" s="153">
        <v>7</v>
      </c>
      <c r="AC109" s="153">
        <v>7</v>
      </c>
      <c r="AZ109" s="153">
        <v>2</v>
      </c>
      <c r="BA109" s="153">
        <f t="shared" si="35"/>
        <v>0</v>
      </c>
      <c r="BB109" s="153">
        <f t="shared" si="36"/>
        <v>0</v>
      </c>
      <c r="BC109" s="153">
        <f t="shared" si="37"/>
        <v>0</v>
      </c>
      <c r="BD109" s="153">
        <f t="shared" si="38"/>
        <v>0</v>
      </c>
      <c r="BE109" s="153">
        <f t="shared" si="39"/>
        <v>0</v>
      </c>
      <c r="CA109" s="177">
        <v>1</v>
      </c>
      <c r="CB109" s="177">
        <v>7</v>
      </c>
      <c r="CZ109" s="153">
        <v>0</v>
      </c>
    </row>
    <row r="110" spans="1:104">
      <c r="A110" s="178">
        <v>93</v>
      </c>
      <c r="B110" s="179" t="s">
        <v>288</v>
      </c>
      <c r="C110" s="180" t="s">
        <v>289</v>
      </c>
      <c r="D110" s="181" t="s">
        <v>92</v>
      </c>
      <c r="E110" s="182">
        <v>6</v>
      </c>
      <c r="F110" s="183"/>
      <c r="G110" s="184">
        <f t="shared" si="32"/>
        <v>0</v>
      </c>
      <c r="H110" s="185">
        <f t="shared" si="33"/>
        <v>0</v>
      </c>
      <c r="I110" s="182">
        <f t="shared" si="34"/>
        <v>0</v>
      </c>
      <c r="O110" s="177">
        <v>2</v>
      </c>
      <c r="AA110" s="153">
        <v>1</v>
      </c>
      <c r="AB110" s="153">
        <v>7</v>
      </c>
      <c r="AC110" s="153">
        <v>7</v>
      </c>
      <c r="AZ110" s="153">
        <v>2</v>
      </c>
      <c r="BA110" s="153">
        <f t="shared" si="35"/>
        <v>0</v>
      </c>
      <c r="BB110" s="153">
        <f t="shared" si="36"/>
        <v>0</v>
      </c>
      <c r="BC110" s="153">
        <f t="shared" si="37"/>
        <v>0</v>
      </c>
      <c r="BD110" s="153">
        <f t="shared" si="38"/>
        <v>0</v>
      </c>
      <c r="BE110" s="153">
        <f t="shared" si="39"/>
        <v>0</v>
      </c>
      <c r="CA110" s="177">
        <v>1</v>
      </c>
      <c r="CB110" s="177">
        <v>7</v>
      </c>
      <c r="CZ110" s="153">
        <v>0</v>
      </c>
    </row>
    <row r="111" spans="1:104" ht="22.5">
      <c r="A111" s="178">
        <v>94</v>
      </c>
      <c r="B111" s="179" t="s">
        <v>290</v>
      </c>
      <c r="C111" s="180" t="s">
        <v>291</v>
      </c>
      <c r="D111" s="181" t="s">
        <v>78</v>
      </c>
      <c r="E111" s="182">
        <v>6</v>
      </c>
      <c r="F111" s="183"/>
      <c r="G111" s="184">
        <f t="shared" si="32"/>
        <v>0</v>
      </c>
      <c r="H111" s="185">
        <f t="shared" si="33"/>
        <v>0</v>
      </c>
      <c r="I111" s="182">
        <f t="shared" si="34"/>
        <v>0</v>
      </c>
      <c r="O111" s="177">
        <v>2</v>
      </c>
      <c r="AA111" s="153">
        <v>11</v>
      </c>
      <c r="AB111" s="153">
        <v>0</v>
      </c>
      <c r="AC111" s="153">
        <v>7</v>
      </c>
      <c r="AZ111" s="153">
        <v>2</v>
      </c>
      <c r="BA111" s="153">
        <f t="shared" si="35"/>
        <v>0</v>
      </c>
      <c r="BB111" s="153">
        <f t="shared" si="36"/>
        <v>0</v>
      </c>
      <c r="BC111" s="153">
        <f t="shared" si="37"/>
        <v>0</v>
      </c>
      <c r="BD111" s="153">
        <f t="shared" si="38"/>
        <v>0</v>
      </c>
      <c r="BE111" s="153">
        <f t="shared" si="39"/>
        <v>0</v>
      </c>
      <c r="CA111" s="177">
        <v>11</v>
      </c>
      <c r="CB111" s="177">
        <v>0</v>
      </c>
      <c r="CZ111" s="153">
        <v>0</v>
      </c>
    </row>
    <row r="112" spans="1:104" ht="22.5">
      <c r="A112" s="178">
        <v>95</v>
      </c>
      <c r="B112" s="179" t="s">
        <v>292</v>
      </c>
      <c r="C112" s="180" t="s">
        <v>293</v>
      </c>
      <c r="D112" s="181" t="s">
        <v>78</v>
      </c>
      <c r="E112" s="182">
        <v>87</v>
      </c>
      <c r="F112" s="183"/>
      <c r="G112" s="184">
        <f t="shared" si="32"/>
        <v>0</v>
      </c>
      <c r="H112" s="185">
        <f t="shared" si="33"/>
        <v>0</v>
      </c>
      <c r="I112" s="182">
        <f t="shared" si="34"/>
        <v>0</v>
      </c>
      <c r="O112" s="177">
        <v>2</v>
      </c>
      <c r="AA112" s="153">
        <v>11</v>
      </c>
      <c r="AB112" s="153">
        <v>0</v>
      </c>
      <c r="AC112" s="153">
        <v>98</v>
      </c>
      <c r="AZ112" s="153">
        <v>2</v>
      </c>
      <c r="BA112" s="153">
        <f t="shared" si="35"/>
        <v>0</v>
      </c>
      <c r="BB112" s="153">
        <f t="shared" si="36"/>
        <v>0</v>
      </c>
      <c r="BC112" s="153">
        <f t="shared" si="37"/>
        <v>0</v>
      </c>
      <c r="BD112" s="153">
        <f t="shared" si="38"/>
        <v>0</v>
      </c>
      <c r="BE112" s="153">
        <f t="shared" si="39"/>
        <v>0</v>
      </c>
      <c r="CA112" s="177">
        <v>11</v>
      </c>
      <c r="CB112" s="177">
        <v>0</v>
      </c>
      <c r="CZ112" s="153">
        <v>0</v>
      </c>
    </row>
    <row r="113" spans="1:104">
      <c r="A113" s="178">
        <v>96</v>
      </c>
      <c r="B113" s="179" t="s">
        <v>294</v>
      </c>
      <c r="C113" s="180" t="s">
        <v>295</v>
      </c>
      <c r="D113" s="181" t="s">
        <v>92</v>
      </c>
      <c r="E113" s="182">
        <v>93</v>
      </c>
      <c r="F113" s="183"/>
      <c r="G113" s="184">
        <f t="shared" si="32"/>
        <v>0</v>
      </c>
      <c r="H113" s="185">
        <f t="shared" si="33"/>
        <v>0</v>
      </c>
      <c r="I113" s="182">
        <f t="shared" si="34"/>
        <v>0</v>
      </c>
      <c r="O113" s="177">
        <v>2</v>
      </c>
      <c r="AA113" s="153">
        <v>11</v>
      </c>
      <c r="AB113" s="153">
        <v>0</v>
      </c>
      <c r="AC113" s="153">
        <v>8</v>
      </c>
      <c r="AZ113" s="153">
        <v>2</v>
      </c>
      <c r="BA113" s="153">
        <f t="shared" si="35"/>
        <v>0</v>
      </c>
      <c r="BB113" s="153">
        <f t="shared" si="36"/>
        <v>0</v>
      </c>
      <c r="BC113" s="153">
        <f t="shared" si="37"/>
        <v>0</v>
      </c>
      <c r="BD113" s="153">
        <f t="shared" si="38"/>
        <v>0</v>
      </c>
      <c r="BE113" s="153">
        <f t="shared" si="39"/>
        <v>0</v>
      </c>
      <c r="CA113" s="177">
        <v>11</v>
      </c>
      <c r="CB113" s="177">
        <v>0</v>
      </c>
      <c r="CZ113" s="153">
        <v>0</v>
      </c>
    </row>
    <row r="114" spans="1:104" ht="22.5">
      <c r="A114" s="178">
        <v>97</v>
      </c>
      <c r="B114" s="179" t="s">
        <v>296</v>
      </c>
      <c r="C114" s="180" t="s">
        <v>297</v>
      </c>
      <c r="D114" s="181" t="s">
        <v>92</v>
      </c>
      <c r="E114" s="182">
        <v>4</v>
      </c>
      <c r="F114" s="183"/>
      <c r="G114" s="184">
        <f t="shared" si="32"/>
        <v>0</v>
      </c>
      <c r="H114" s="185">
        <f t="shared" si="33"/>
        <v>0</v>
      </c>
      <c r="I114" s="182">
        <f t="shared" si="34"/>
        <v>0</v>
      </c>
      <c r="O114" s="177">
        <v>2</v>
      </c>
      <c r="AA114" s="153">
        <v>11</v>
      </c>
      <c r="AB114" s="153">
        <v>0</v>
      </c>
      <c r="AC114" s="153">
        <v>156</v>
      </c>
      <c r="AZ114" s="153">
        <v>2</v>
      </c>
      <c r="BA114" s="153">
        <f t="shared" si="35"/>
        <v>0</v>
      </c>
      <c r="BB114" s="153">
        <f t="shared" si="36"/>
        <v>0</v>
      </c>
      <c r="BC114" s="153">
        <f t="shared" si="37"/>
        <v>0</v>
      </c>
      <c r="BD114" s="153">
        <f t="shared" si="38"/>
        <v>0</v>
      </c>
      <c r="BE114" s="153">
        <f t="shared" si="39"/>
        <v>0</v>
      </c>
      <c r="CA114" s="177">
        <v>11</v>
      </c>
      <c r="CB114" s="177">
        <v>0</v>
      </c>
      <c r="CZ114" s="153">
        <v>0</v>
      </c>
    </row>
    <row r="115" spans="1:104">
      <c r="A115" s="178">
        <v>98</v>
      </c>
      <c r="B115" s="179" t="s">
        <v>298</v>
      </c>
      <c r="C115" s="180" t="s">
        <v>299</v>
      </c>
      <c r="D115" s="181" t="s">
        <v>92</v>
      </c>
      <c r="E115" s="182">
        <v>4</v>
      </c>
      <c r="F115" s="183"/>
      <c r="G115" s="184">
        <f t="shared" si="32"/>
        <v>0</v>
      </c>
      <c r="H115" s="185">
        <f t="shared" si="33"/>
        <v>0</v>
      </c>
      <c r="I115" s="182">
        <f t="shared" si="34"/>
        <v>0</v>
      </c>
      <c r="O115" s="177">
        <v>2</v>
      </c>
      <c r="AA115" s="153">
        <v>11</v>
      </c>
      <c r="AB115" s="153">
        <v>0</v>
      </c>
      <c r="AC115" s="153">
        <v>32</v>
      </c>
      <c r="AZ115" s="153">
        <v>2</v>
      </c>
      <c r="BA115" s="153">
        <f t="shared" si="35"/>
        <v>0</v>
      </c>
      <c r="BB115" s="153">
        <f t="shared" si="36"/>
        <v>0</v>
      </c>
      <c r="BC115" s="153">
        <f t="shared" si="37"/>
        <v>0</v>
      </c>
      <c r="BD115" s="153">
        <f t="shared" si="38"/>
        <v>0</v>
      </c>
      <c r="BE115" s="153">
        <f t="shared" si="39"/>
        <v>0</v>
      </c>
      <c r="CA115" s="177">
        <v>11</v>
      </c>
      <c r="CB115" s="177">
        <v>0</v>
      </c>
      <c r="CZ115" s="153">
        <v>7.9999999999968998E-5</v>
      </c>
    </row>
    <row r="116" spans="1:104">
      <c r="A116" s="178">
        <v>99</v>
      </c>
      <c r="B116" s="179" t="s">
        <v>300</v>
      </c>
      <c r="C116" s="180" t="s">
        <v>301</v>
      </c>
      <c r="D116" s="181" t="s">
        <v>92</v>
      </c>
      <c r="E116" s="182">
        <v>1</v>
      </c>
      <c r="F116" s="183"/>
      <c r="G116" s="184">
        <f t="shared" si="32"/>
        <v>0</v>
      </c>
      <c r="H116" s="185">
        <f t="shared" si="33"/>
        <v>0</v>
      </c>
      <c r="I116" s="182">
        <f t="shared" si="34"/>
        <v>0</v>
      </c>
      <c r="O116" s="177">
        <v>2</v>
      </c>
      <c r="AA116" s="153">
        <v>11</v>
      </c>
      <c r="AB116" s="153">
        <v>0</v>
      </c>
      <c r="AC116" s="153">
        <v>157</v>
      </c>
      <c r="AZ116" s="153">
        <v>2</v>
      </c>
      <c r="BA116" s="153">
        <f t="shared" si="35"/>
        <v>0</v>
      </c>
      <c r="BB116" s="153">
        <f t="shared" si="36"/>
        <v>0</v>
      </c>
      <c r="BC116" s="153">
        <f t="shared" si="37"/>
        <v>0</v>
      </c>
      <c r="BD116" s="153">
        <f t="shared" si="38"/>
        <v>0</v>
      </c>
      <c r="BE116" s="153">
        <f t="shared" si="39"/>
        <v>0</v>
      </c>
      <c r="CA116" s="177">
        <v>11</v>
      </c>
      <c r="CB116" s="177">
        <v>0</v>
      </c>
      <c r="CZ116" s="153">
        <v>7.9999999999968998E-5</v>
      </c>
    </row>
    <row r="117" spans="1:104">
      <c r="A117" s="178">
        <v>100</v>
      </c>
      <c r="B117" s="179" t="s">
        <v>302</v>
      </c>
      <c r="C117" s="180" t="s">
        <v>303</v>
      </c>
      <c r="D117" s="181" t="s">
        <v>92</v>
      </c>
      <c r="E117" s="182">
        <v>11</v>
      </c>
      <c r="F117" s="183"/>
      <c r="G117" s="184">
        <f t="shared" si="32"/>
        <v>0</v>
      </c>
      <c r="H117" s="185">
        <f t="shared" si="33"/>
        <v>0</v>
      </c>
      <c r="I117" s="182">
        <f t="shared" si="34"/>
        <v>0</v>
      </c>
      <c r="O117" s="177">
        <v>2</v>
      </c>
      <c r="AA117" s="153">
        <v>3</v>
      </c>
      <c r="AB117" s="153">
        <v>7</v>
      </c>
      <c r="AC117" s="153">
        <v>301010102</v>
      </c>
      <c r="AZ117" s="153">
        <v>2</v>
      </c>
      <c r="BA117" s="153">
        <f t="shared" si="35"/>
        <v>0</v>
      </c>
      <c r="BB117" s="153">
        <f t="shared" si="36"/>
        <v>0</v>
      </c>
      <c r="BC117" s="153">
        <f t="shared" si="37"/>
        <v>0</v>
      </c>
      <c r="BD117" s="153">
        <f t="shared" si="38"/>
        <v>0</v>
      </c>
      <c r="BE117" s="153">
        <f t="shared" si="39"/>
        <v>0</v>
      </c>
      <c r="CA117" s="177">
        <v>3</v>
      </c>
      <c r="CB117" s="177">
        <v>7</v>
      </c>
      <c r="CZ117" s="153">
        <v>0</v>
      </c>
    </row>
    <row r="118" spans="1:104" ht="22.5">
      <c r="A118" s="178">
        <v>101</v>
      </c>
      <c r="B118" s="179" t="s">
        <v>304</v>
      </c>
      <c r="C118" s="180" t="s">
        <v>305</v>
      </c>
      <c r="D118" s="181" t="s">
        <v>92</v>
      </c>
      <c r="E118" s="182">
        <v>4</v>
      </c>
      <c r="F118" s="183"/>
      <c r="G118" s="184">
        <f t="shared" si="32"/>
        <v>0</v>
      </c>
      <c r="H118" s="185">
        <f t="shared" si="33"/>
        <v>0</v>
      </c>
      <c r="I118" s="182">
        <f t="shared" si="34"/>
        <v>0</v>
      </c>
      <c r="O118" s="177">
        <v>2</v>
      </c>
      <c r="AA118" s="153">
        <v>3</v>
      </c>
      <c r="AB118" s="153">
        <v>7</v>
      </c>
      <c r="AC118" s="153" t="s">
        <v>304</v>
      </c>
      <c r="AZ118" s="153">
        <v>2</v>
      </c>
      <c r="BA118" s="153">
        <f t="shared" si="35"/>
        <v>0</v>
      </c>
      <c r="BB118" s="153">
        <f t="shared" si="36"/>
        <v>0</v>
      </c>
      <c r="BC118" s="153">
        <f t="shared" si="37"/>
        <v>0</v>
      </c>
      <c r="BD118" s="153">
        <f t="shared" si="38"/>
        <v>0</v>
      </c>
      <c r="BE118" s="153">
        <f t="shared" si="39"/>
        <v>0</v>
      </c>
      <c r="CA118" s="177">
        <v>3</v>
      </c>
      <c r="CB118" s="177">
        <v>7</v>
      </c>
      <c r="CZ118" s="153">
        <v>0</v>
      </c>
    </row>
    <row r="119" spans="1:104" ht="22.5">
      <c r="A119" s="178">
        <v>102</v>
      </c>
      <c r="B119" s="179" t="s">
        <v>306</v>
      </c>
      <c r="C119" s="180" t="s">
        <v>307</v>
      </c>
      <c r="D119" s="181" t="s">
        <v>92</v>
      </c>
      <c r="E119" s="182">
        <v>12</v>
      </c>
      <c r="F119" s="183"/>
      <c r="G119" s="184">
        <f t="shared" si="32"/>
        <v>0</v>
      </c>
      <c r="H119" s="185">
        <f t="shared" si="33"/>
        <v>0</v>
      </c>
      <c r="I119" s="182">
        <f t="shared" si="34"/>
        <v>0</v>
      </c>
      <c r="O119" s="177">
        <v>2</v>
      </c>
      <c r="AA119" s="153">
        <v>3</v>
      </c>
      <c r="AB119" s="153">
        <v>7</v>
      </c>
      <c r="AC119" s="153" t="s">
        <v>306</v>
      </c>
      <c r="AZ119" s="153">
        <v>2</v>
      </c>
      <c r="BA119" s="153">
        <f t="shared" si="35"/>
        <v>0</v>
      </c>
      <c r="BB119" s="153">
        <f t="shared" si="36"/>
        <v>0</v>
      </c>
      <c r="BC119" s="153">
        <f t="shared" si="37"/>
        <v>0</v>
      </c>
      <c r="BD119" s="153">
        <f t="shared" si="38"/>
        <v>0</v>
      </c>
      <c r="BE119" s="153">
        <f t="shared" si="39"/>
        <v>0</v>
      </c>
      <c r="CA119" s="177">
        <v>3</v>
      </c>
      <c r="CB119" s="177">
        <v>7</v>
      </c>
      <c r="CZ119" s="153">
        <v>0</v>
      </c>
    </row>
    <row r="120" spans="1:104" ht="22.5">
      <c r="A120" s="178">
        <v>103</v>
      </c>
      <c r="B120" s="179" t="s">
        <v>308</v>
      </c>
      <c r="C120" s="180" t="s">
        <v>309</v>
      </c>
      <c r="D120" s="181" t="s">
        <v>92</v>
      </c>
      <c r="E120" s="182">
        <v>6</v>
      </c>
      <c r="F120" s="183"/>
      <c r="G120" s="184">
        <f t="shared" si="32"/>
        <v>0</v>
      </c>
      <c r="H120" s="185">
        <f t="shared" si="33"/>
        <v>0</v>
      </c>
      <c r="I120" s="182">
        <f t="shared" si="34"/>
        <v>0</v>
      </c>
      <c r="O120" s="177">
        <v>2</v>
      </c>
      <c r="AA120" s="153">
        <v>3</v>
      </c>
      <c r="AB120" s="153">
        <v>7</v>
      </c>
      <c r="AC120" s="153" t="s">
        <v>308</v>
      </c>
      <c r="AZ120" s="153">
        <v>2</v>
      </c>
      <c r="BA120" s="153">
        <f t="shared" si="35"/>
        <v>0</v>
      </c>
      <c r="BB120" s="153">
        <f t="shared" si="36"/>
        <v>0</v>
      </c>
      <c r="BC120" s="153">
        <f t="shared" si="37"/>
        <v>0</v>
      </c>
      <c r="BD120" s="153">
        <f t="shared" si="38"/>
        <v>0</v>
      </c>
      <c r="BE120" s="153">
        <f t="shared" si="39"/>
        <v>0</v>
      </c>
      <c r="CA120" s="177">
        <v>3</v>
      </c>
      <c r="CB120" s="177">
        <v>7</v>
      </c>
      <c r="CZ120" s="153">
        <v>0</v>
      </c>
    </row>
    <row r="121" spans="1:104">
      <c r="A121" s="178">
        <v>104</v>
      </c>
      <c r="B121" s="179" t="s">
        <v>310</v>
      </c>
      <c r="C121" s="180" t="s">
        <v>311</v>
      </c>
      <c r="D121" s="181" t="s">
        <v>92</v>
      </c>
      <c r="E121" s="182">
        <v>4</v>
      </c>
      <c r="F121" s="183"/>
      <c r="G121" s="184">
        <f t="shared" si="32"/>
        <v>0</v>
      </c>
      <c r="H121" s="185">
        <f t="shared" si="33"/>
        <v>0</v>
      </c>
      <c r="I121" s="182">
        <f t="shared" si="34"/>
        <v>0</v>
      </c>
      <c r="O121" s="177">
        <v>2</v>
      </c>
      <c r="AA121" s="153">
        <v>3</v>
      </c>
      <c r="AB121" s="153">
        <v>7</v>
      </c>
      <c r="AC121" s="153" t="s">
        <v>310</v>
      </c>
      <c r="AZ121" s="153">
        <v>2</v>
      </c>
      <c r="BA121" s="153">
        <f t="shared" si="35"/>
        <v>0</v>
      </c>
      <c r="BB121" s="153">
        <f t="shared" si="36"/>
        <v>0</v>
      </c>
      <c r="BC121" s="153">
        <f t="shared" si="37"/>
        <v>0</v>
      </c>
      <c r="BD121" s="153">
        <f t="shared" si="38"/>
        <v>0</v>
      </c>
      <c r="BE121" s="153">
        <f t="shared" si="39"/>
        <v>0</v>
      </c>
      <c r="CA121" s="177">
        <v>3</v>
      </c>
      <c r="CB121" s="177">
        <v>7</v>
      </c>
      <c r="CZ121" s="153">
        <v>0</v>
      </c>
    </row>
    <row r="122" spans="1:104" ht="22.5">
      <c r="A122" s="178">
        <v>105</v>
      </c>
      <c r="B122" s="179" t="s">
        <v>312</v>
      </c>
      <c r="C122" s="180" t="s">
        <v>313</v>
      </c>
      <c r="D122" s="181" t="s">
        <v>92</v>
      </c>
      <c r="E122" s="182">
        <v>4</v>
      </c>
      <c r="F122" s="183"/>
      <c r="G122" s="184">
        <f t="shared" si="32"/>
        <v>0</v>
      </c>
      <c r="H122" s="185">
        <f t="shared" si="33"/>
        <v>0</v>
      </c>
      <c r="I122" s="182">
        <f t="shared" si="34"/>
        <v>0</v>
      </c>
      <c r="O122" s="177">
        <v>2</v>
      </c>
      <c r="AA122" s="153">
        <v>3</v>
      </c>
      <c r="AB122" s="153">
        <v>7</v>
      </c>
      <c r="AC122" s="153">
        <v>520136</v>
      </c>
      <c r="AZ122" s="153">
        <v>2</v>
      </c>
      <c r="BA122" s="153">
        <f t="shared" si="35"/>
        <v>0</v>
      </c>
      <c r="BB122" s="153">
        <f t="shared" si="36"/>
        <v>0</v>
      </c>
      <c r="BC122" s="153">
        <f t="shared" si="37"/>
        <v>0</v>
      </c>
      <c r="BD122" s="153">
        <f t="shared" si="38"/>
        <v>0</v>
      </c>
      <c r="BE122" s="153">
        <f t="shared" si="39"/>
        <v>0</v>
      </c>
      <c r="CA122" s="177">
        <v>3</v>
      </c>
      <c r="CB122" s="177">
        <v>7</v>
      </c>
      <c r="CZ122" s="153">
        <v>0</v>
      </c>
    </row>
    <row r="123" spans="1:104" ht="22.5">
      <c r="A123" s="178">
        <v>106</v>
      </c>
      <c r="B123" s="179" t="s">
        <v>314</v>
      </c>
      <c r="C123" s="180" t="s">
        <v>315</v>
      </c>
      <c r="D123" s="181" t="s">
        <v>78</v>
      </c>
      <c r="E123" s="182">
        <v>4</v>
      </c>
      <c r="F123" s="183"/>
      <c r="G123" s="184">
        <f t="shared" si="32"/>
        <v>0</v>
      </c>
      <c r="H123" s="185">
        <f t="shared" si="33"/>
        <v>0</v>
      </c>
      <c r="I123" s="182">
        <f t="shared" si="34"/>
        <v>0</v>
      </c>
      <c r="O123" s="177">
        <v>2</v>
      </c>
      <c r="AA123" s="153">
        <v>3</v>
      </c>
      <c r="AB123" s="153">
        <v>7</v>
      </c>
      <c r="AC123" s="153">
        <v>558510</v>
      </c>
      <c r="AZ123" s="153">
        <v>2</v>
      </c>
      <c r="BA123" s="153">
        <f t="shared" si="35"/>
        <v>0</v>
      </c>
      <c r="BB123" s="153">
        <f t="shared" si="36"/>
        <v>0</v>
      </c>
      <c r="BC123" s="153">
        <f t="shared" si="37"/>
        <v>0</v>
      </c>
      <c r="BD123" s="153">
        <f t="shared" si="38"/>
        <v>0</v>
      </c>
      <c r="BE123" s="153">
        <f t="shared" si="39"/>
        <v>0</v>
      </c>
      <c r="CA123" s="177">
        <v>3</v>
      </c>
      <c r="CB123" s="177">
        <v>7</v>
      </c>
      <c r="CZ123" s="153">
        <v>0</v>
      </c>
    </row>
    <row r="124" spans="1:104">
      <c r="A124" s="178">
        <v>107</v>
      </c>
      <c r="B124" s="179" t="s">
        <v>316</v>
      </c>
      <c r="C124" s="180" t="s">
        <v>317</v>
      </c>
      <c r="D124" s="181" t="s">
        <v>92</v>
      </c>
      <c r="E124" s="182">
        <v>15</v>
      </c>
      <c r="F124" s="183"/>
      <c r="G124" s="184">
        <f t="shared" si="32"/>
        <v>0</v>
      </c>
      <c r="H124" s="185">
        <f t="shared" si="33"/>
        <v>0</v>
      </c>
      <c r="I124" s="182">
        <f t="shared" si="34"/>
        <v>0</v>
      </c>
      <c r="O124" s="177">
        <v>2</v>
      </c>
      <c r="AA124" s="153">
        <v>3</v>
      </c>
      <c r="AB124" s="153">
        <v>7</v>
      </c>
      <c r="AC124" s="153" t="s">
        <v>316</v>
      </c>
      <c r="AZ124" s="153">
        <v>2</v>
      </c>
      <c r="BA124" s="153">
        <f t="shared" si="35"/>
        <v>0</v>
      </c>
      <c r="BB124" s="153">
        <f t="shared" si="36"/>
        <v>0</v>
      </c>
      <c r="BC124" s="153">
        <f t="shared" si="37"/>
        <v>0</v>
      </c>
      <c r="BD124" s="153">
        <f t="shared" si="38"/>
        <v>0</v>
      </c>
      <c r="BE124" s="153">
        <f t="shared" si="39"/>
        <v>0</v>
      </c>
      <c r="CA124" s="177">
        <v>3</v>
      </c>
      <c r="CB124" s="177">
        <v>7</v>
      </c>
      <c r="CZ124" s="153">
        <v>0</v>
      </c>
    </row>
    <row r="125" spans="1:104">
      <c r="A125" s="178">
        <v>108</v>
      </c>
      <c r="B125" s="179" t="s">
        <v>318</v>
      </c>
      <c r="C125" s="180" t="s">
        <v>319</v>
      </c>
      <c r="D125" s="181" t="s">
        <v>78</v>
      </c>
      <c r="E125" s="182">
        <v>186</v>
      </c>
      <c r="F125" s="183"/>
      <c r="G125" s="184">
        <f t="shared" si="32"/>
        <v>0</v>
      </c>
      <c r="H125" s="185">
        <f t="shared" si="33"/>
        <v>0</v>
      </c>
      <c r="I125" s="182">
        <f t="shared" si="34"/>
        <v>0</v>
      </c>
      <c r="O125" s="177">
        <v>2</v>
      </c>
      <c r="AA125" s="153">
        <v>3</v>
      </c>
      <c r="AB125" s="153">
        <v>7</v>
      </c>
      <c r="AC125" s="153" t="s">
        <v>318</v>
      </c>
      <c r="AZ125" s="153">
        <v>2</v>
      </c>
      <c r="BA125" s="153">
        <f t="shared" si="35"/>
        <v>0</v>
      </c>
      <c r="BB125" s="153">
        <f t="shared" si="36"/>
        <v>0</v>
      </c>
      <c r="BC125" s="153">
        <f t="shared" si="37"/>
        <v>0</v>
      </c>
      <c r="BD125" s="153">
        <f t="shared" si="38"/>
        <v>0</v>
      </c>
      <c r="BE125" s="153">
        <f t="shared" si="39"/>
        <v>0</v>
      </c>
      <c r="CA125" s="177">
        <v>3</v>
      </c>
      <c r="CB125" s="177">
        <v>7</v>
      </c>
      <c r="CZ125" s="153">
        <v>0</v>
      </c>
    </row>
    <row r="126" spans="1:104" ht="22.5">
      <c r="A126" s="178">
        <v>109</v>
      </c>
      <c r="B126" s="179" t="s">
        <v>320</v>
      </c>
      <c r="C126" s="180" t="s">
        <v>321</v>
      </c>
      <c r="D126" s="181" t="s">
        <v>62</v>
      </c>
      <c r="E126" s="182">
        <v>0.2</v>
      </c>
      <c r="F126" s="183"/>
      <c r="G126" s="184">
        <f t="shared" si="32"/>
        <v>0</v>
      </c>
      <c r="H126" s="185">
        <f t="shared" si="33"/>
        <v>0</v>
      </c>
      <c r="I126" s="182">
        <f t="shared" si="34"/>
        <v>0</v>
      </c>
      <c r="O126" s="177">
        <v>2</v>
      </c>
      <c r="AA126" s="153">
        <v>7</v>
      </c>
      <c r="AB126" s="153">
        <v>1002</v>
      </c>
      <c r="AC126" s="153">
        <v>5</v>
      </c>
      <c r="AZ126" s="153">
        <v>2</v>
      </c>
      <c r="BA126" s="153">
        <f t="shared" si="35"/>
        <v>0</v>
      </c>
      <c r="BB126" s="153">
        <f t="shared" si="36"/>
        <v>0</v>
      </c>
      <c r="BC126" s="153">
        <f t="shared" si="37"/>
        <v>0</v>
      </c>
      <c r="BD126" s="153">
        <f t="shared" si="38"/>
        <v>0</v>
      </c>
      <c r="BE126" s="153">
        <f t="shared" si="39"/>
        <v>0</v>
      </c>
      <c r="CA126" s="177">
        <v>7</v>
      </c>
      <c r="CB126" s="177">
        <v>1002</v>
      </c>
      <c r="CZ126" s="153">
        <v>0</v>
      </c>
    </row>
    <row r="127" spans="1:104">
      <c r="A127" s="186"/>
      <c r="B127" s="187" t="s">
        <v>79</v>
      </c>
      <c r="C127" s="188" t="str">
        <f>CONCATENATE(B104," ",C104)</f>
        <v>734 ARMATÚRY</v>
      </c>
      <c r="D127" s="189"/>
      <c r="E127" s="190"/>
      <c r="F127" s="191"/>
      <c r="G127" s="192">
        <f>SUM(G104:G126)</f>
        <v>0</v>
      </c>
      <c r="H127" s="193"/>
      <c r="I127" s="194">
        <f>G127*30.126</f>
        <v>0</v>
      </c>
      <c r="O127" s="177">
        <v>4</v>
      </c>
      <c r="BA127" s="195">
        <f>SUM(BA104:BA126)</f>
        <v>0</v>
      </c>
      <c r="BB127" s="195">
        <f>SUM(BB104:BB126)</f>
        <v>0</v>
      </c>
      <c r="BC127" s="195">
        <f>SUM(BC104:BC126)</f>
        <v>0</v>
      </c>
      <c r="BD127" s="195">
        <f>SUM(BD104:BD126)</f>
        <v>0</v>
      </c>
      <c r="BE127" s="195">
        <f>SUM(BE104:BE126)</f>
        <v>0</v>
      </c>
    </row>
    <row r="128" spans="1:104">
      <c r="A128" s="170" t="s">
        <v>77</v>
      </c>
      <c r="B128" s="171" t="s">
        <v>322</v>
      </c>
      <c r="C128" s="172" t="s">
        <v>323</v>
      </c>
      <c r="D128" s="173"/>
      <c r="E128" s="174"/>
      <c r="F128" s="174"/>
      <c r="G128" s="175"/>
      <c r="H128" s="176"/>
      <c r="I128" s="175"/>
      <c r="O128" s="177">
        <v>1</v>
      </c>
    </row>
    <row r="129" spans="1:104">
      <c r="A129" s="178">
        <v>110</v>
      </c>
      <c r="B129" s="179" t="s">
        <v>324</v>
      </c>
      <c r="C129" s="180" t="s">
        <v>325</v>
      </c>
      <c r="D129" s="181" t="s">
        <v>92</v>
      </c>
      <c r="E129" s="182">
        <v>72</v>
      </c>
      <c r="F129" s="183"/>
      <c r="G129" s="184">
        <f t="shared" ref="G129:G150" si="40">E129*F129</f>
        <v>0</v>
      </c>
      <c r="H129" s="185">
        <f t="shared" ref="H129:H150" si="41">F129*30.126</f>
        <v>0</v>
      </c>
      <c r="I129" s="182">
        <f t="shared" ref="I129:I150" si="42">G129*30.126</f>
        <v>0</v>
      </c>
      <c r="O129" s="177">
        <v>2</v>
      </c>
      <c r="AA129" s="153">
        <v>1</v>
      </c>
      <c r="AB129" s="153">
        <v>7</v>
      </c>
      <c r="AC129" s="153">
        <v>7</v>
      </c>
      <c r="AZ129" s="153">
        <v>2</v>
      </c>
      <c r="BA129" s="153">
        <f t="shared" ref="BA129:BA150" si="43">IF(AZ129=1,G129,0)</f>
        <v>0</v>
      </c>
      <c r="BB129" s="153">
        <f t="shared" ref="BB129:BB150" si="44">IF(AZ129=2,G129,0)</f>
        <v>0</v>
      </c>
      <c r="BC129" s="153">
        <f t="shared" ref="BC129:BC150" si="45">IF(AZ129=3,G129,0)</f>
        <v>0</v>
      </c>
      <c r="BD129" s="153">
        <f t="shared" ref="BD129:BD150" si="46">IF(AZ129=4,G129,0)</f>
        <v>0</v>
      </c>
      <c r="BE129" s="153">
        <f t="shared" ref="BE129:BE150" si="47">IF(AZ129=5,G129,0)</f>
        <v>0</v>
      </c>
      <c r="CA129" s="177">
        <v>1</v>
      </c>
      <c r="CB129" s="177">
        <v>7</v>
      </c>
      <c r="CZ129" s="153">
        <v>0</v>
      </c>
    </row>
    <row r="130" spans="1:104">
      <c r="A130" s="178">
        <v>111</v>
      </c>
      <c r="B130" s="179" t="s">
        <v>326</v>
      </c>
      <c r="C130" s="180" t="s">
        <v>327</v>
      </c>
      <c r="D130" s="181" t="s">
        <v>92</v>
      </c>
      <c r="E130" s="182">
        <v>21</v>
      </c>
      <c r="F130" s="183"/>
      <c r="G130" s="184">
        <f t="shared" si="40"/>
        <v>0</v>
      </c>
      <c r="H130" s="185">
        <f t="shared" si="41"/>
        <v>0</v>
      </c>
      <c r="I130" s="182">
        <f t="shared" si="42"/>
        <v>0</v>
      </c>
      <c r="O130" s="177">
        <v>2</v>
      </c>
      <c r="AA130" s="153">
        <v>1</v>
      </c>
      <c r="AB130" s="153">
        <v>7</v>
      </c>
      <c r="AC130" s="153">
        <v>7</v>
      </c>
      <c r="AZ130" s="153">
        <v>2</v>
      </c>
      <c r="BA130" s="153">
        <f t="shared" si="43"/>
        <v>0</v>
      </c>
      <c r="BB130" s="153">
        <f t="shared" si="44"/>
        <v>0</v>
      </c>
      <c r="BC130" s="153">
        <f t="shared" si="45"/>
        <v>0</v>
      </c>
      <c r="BD130" s="153">
        <f t="shared" si="46"/>
        <v>0</v>
      </c>
      <c r="BE130" s="153">
        <f t="shared" si="47"/>
        <v>0</v>
      </c>
      <c r="CA130" s="177">
        <v>1</v>
      </c>
      <c r="CB130" s="177">
        <v>7</v>
      </c>
      <c r="CZ130" s="153">
        <v>0</v>
      </c>
    </row>
    <row r="131" spans="1:104" ht="22.5">
      <c r="A131" s="178">
        <v>112</v>
      </c>
      <c r="B131" s="179" t="s">
        <v>328</v>
      </c>
      <c r="C131" s="180" t="s">
        <v>329</v>
      </c>
      <c r="D131" s="181" t="s">
        <v>92</v>
      </c>
      <c r="E131" s="182">
        <v>72</v>
      </c>
      <c r="F131" s="183"/>
      <c r="G131" s="184">
        <f t="shared" si="40"/>
        <v>0</v>
      </c>
      <c r="H131" s="185">
        <f t="shared" si="41"/>
        <v>0</v>
      </c>
      <c r="I131" s="182">
        <f t="shared" si="42"/>
        <v>0</v>
      </c>
      <c r="O131" s="177">
        <v>2</v>
      </c>
      <c r="AA131" s="153">
        <v>1</v>
      </c>
      <c r="AB131" s="153">
        <v>7</v>
      </c>
      <c r="AC131" s="153">
        <v>7</v>
      </c>
      <c r="AZ131" s="153">
        <v>2</v>
      </c>
      <c r="BA131" s="153">
        <f t="shared" si="43"/>
        <v>0</v>
      </c>
      <c r="BB131" s="153">
        <f t="shared" si="44"/>
        <v>0</v>
      </c>
      <c r="BC131" s="153">
        <f t="shared" si="45"/>
        <v>0</v>
      </c>
      <c r="BD131" s="153">
        <f t="shared" si="46"/>
        <v>0</v>
      </c>
      <c r="BE131" s="153">
        <f t="shared" si="47"/>
        <v>0</v>
      </c>
      <c r="CA131" s="177">
        <v>1</v>
      </c>
      <c r="CB131" s="177">
        <v>7</v>
      </c>
      <c r="CZ131" s="153">
        <v>0</v>
      </c>
    </row>
    <row r="132" spans="1:104" ht="22.5">
      <c r="A132" s="178">
        <v>113</v>
      </c>
      <c r="B132" s="179" t="s">
        <v>330</v>
      </c>
      <c r="C132" s="180" t="s">
        <v>331</v>
      </c>
      <c r="D132" s="181" t="s">
        <v>92</v>
      </c>
      <c r="E132" s="182">
        <v>21</v>
      </c>
      <c r="F132" s="183"/>
      <c r="G132" s="184">
        <f t="shared" si="40"/>
        <v>0</v>
      </c>
      <c r="H132" s="185">
        <f t="shared" si="41"/>
        <v>0</v>
      </c>
      <c r="I132" s="182">
        <f t="shared" si="42"/>
        <v>0</v>
      </c>
      <c r="O132" s="177">
        <v>2</v>
      </c>
      <c r="AA132" s="153">
        <v>1</v>
      </c>
      <c r="AB132" s="153">
        <v>7</v>
      </c>
      <c r="AC132" s="153">
        <v>7</v>
      </c>
      <c r="AZ132" s="153">
        <v>2</v>
      </c>
      <c r="BA132" s="153">
        <f t="shared" si="43"/>
        <v>0</v>
      </c>
      <c r="BB132" s="153">
        <f t="shared" si="44"/>
        <v>0</v>
      </c>
      <c r="BC132" s="153">
        <f t="shared" si="45"/>
        <v>0</v>
      </c>
      <c r="BD132" s="153">
        <f t="shared" si="46"/>
        <v>0</v>
      </c>
      <c r="BE132" s="153">
        <f t="shared" si="47"/>
        <v>0</v>
      </c>
      <c r="CA132" s="177">
        <v>1</v>
      </c>
      <c r="CB132" s="177">
        <v>7</v>
      </c>
      <c r="CZ132" s="153">
        <v>0</v>
      </c>
    </row>
    <row r="133" spans="1:104">
      <c r="A133" s="178">
        <v>114</v>
      </c>
      <c r="B133" s="179" t="s">
        <v>332</v>
      </c>
      <c r="C133" s="180" t="s">
        <v>333</v>
      </c>
      <c r="D133" s="181" t="s">
        <v>92</v>
      </c>
      <c r="E133" s="182">
        <v>1</v>
      </c>
      <c r="F133" s="183"/>
      <c r="G133" s="184">
        <f t="shared" si="40"/>
        <v>0</v>
      </c>
      <c r="H133" s="185">
        <f t="shared" si="41"/>
        <v>0</v>
      </c>
      <c r="I133" s="182">
        <f t="shared" si="42"/>
        <v>0</v>
      </c>
      <c r="O133" s="177">
        <v>2</v>
      </c>
      <c r="AA133" s="153">
        <v>3</v>
      </c>
      <c r="AB133" s="153">
        <v>7</v>
      </c>
      <c r="AC133" s="153" t="s">
        <v>332</v>
      </c>
      <c r="AZ133" s="153">
        <v>2</v>
      </c>
      <c r="BA133" s="153">
        <f t="shared" si="43"/>
        <v>0</v>
      </c>
      <c r="BB133" s="153">
        <f t="shared" si="44"/>
        <v>0</v>
      </c>
      <c r="BC133" s="153">
        <f t="shared" si="45"/>
        <v>0</v>
      </c>
      <c r="BD133" s="153">
        <f t="shared" si="46"/>
        <v>0</v>
      </c>
      <c r="BE133" s="153">
        <f t="shared" si="47"/>
        <v>0</v>
      </c>
      <c r="CA133" s="177">
        <v>3</v>
      </c>
      <c r="CB133" s="177">
        <v>7</v>
      </c>
      <c r="CZ133" s="153">
        <v>0</v>
      </c>
    </row>
    <row r="134" spans="1:104">
      <c r="A134" s="178">
        <v>115</v>
      </c>
      <c r="B134" s="179" t="s">
        <v>334</v>
      </c>
      <c r="C134" s="180" t="s">
        <v>335</v>
      </c>
      <c r="D134" s="181" t="s">
        <v>92</v>
      </c>
      <c r="E134" s="182">
        <v>5</v>
      </c>
      <c r="F134" s="183"/>
      <c r="G134" s="184">
        <f t="shared" si="40"/>
        <v>0</v>
      </c>
      <c r="H134" s="185">
        <f t="shared" si="41"/>
        <v>0</v>
      </c>
      <c r="I134" s="182">
        <f t="shared" si="42"/>
        <v>0</v>
      </c>
      <c r="O134" s="177">
        <v>2</v>
      </c>
      <c r="AA134" s="153">
        <v>3</v>
      </c>
      <c r="AB134" s="153">
        <v>7</v>
      </c>
      <c r="AC134" s="153" t="s">
        <v>334</v>
      </c>
      <c r="AZ134" s="153">
        <v>2</v>
      </c>
      <c r="BA134" s="153">
        <f t="shared" si="43"/>
        <v>0</v>
      </c>
      <c r="BB134" s="153">
        <f t="shared" si="44"/>
        <v>0</v>
      </c>
      <c r="BC134" s="153">
        <f t="shared" si="45"/>
        <v>0</v>
      </c>
      <c r="BD134" s="153">
        <f t="shared" si="46"/>
        <v>0</v>
      </c>
      <c r="BE134" s="153">
        <f t="shared" si="47"/>
        <v>0</v>
      </c>
      <c r="CA134" s="177">
        <v>3</v>
      </c>
      <c r="CB134" s="177">
        <v>7</v>
      </c>
      <c r="CZ134" s="153">
        <v>0</v>
      </c>
    </row>
    <row r="135" spans="1:104">
      <c r="A135" s="178">
        <v>116</v>
      </c>
      <c r="B135" s="179" t="s">
        <v>336</v>
      </c>
      <c r="C135" s="180" t="s">
        <v>337</v>
      </c>
      <c r="D135" s="181" t="s">
        <v>92</v>
      </c>
      <c r="E135" s="182">
        <v>30</v>
      </c>
      <c r="F135" s="183"/>
      <c r="G135" s="184">
        <f t="shared" si="40"/>
        <v>0</v>
      </c>
      <c r="H135" s="185">
        <f t="shared" si="41"/>
        <v>0</v>
      </c>
      <c r="I135" s="182">
        <f t="shared" si="42"/>
        <v>0</v>
      </c>
      <c r="O135" s="177">
        <v>2</v>
      </c>
      <c r="AA135" s="153">
        <v>3</v>
      </c>
      <c r="AB135" s="153">
        <v>7</v>
      </c>
      <c r="AC135" s="153" t="s">
        <v>336</v>
      </c>
      <c r="AZ135" s="153">
        <v>2</v>
      </c>
      <c r="BA135" s="153">
        <f t="shared" si="43"/>
        <v>0</v>
      </c>
      <c r="BB135" s="153">
        <f t="shared" si="44"/>
        <v>0</v>
      </c>
      <c r="BC135" s="153">
        <f t="shared" si="45"/>
        <v>0</v>
      </c>
      <c r="BD135" s="153">
        <f t="shared" si="46"/>
        <v>0</v>
      </c>
      <c r="BE135" s="153">
        <f t="shared" si="47"/>
        <v>0</v>
      </c>
      <c r="CA135" s="177">
        <v>3</v>
      </c>
      <c r="CB135" s="177">
        <v>7</v>
      </c>
      <c r="CZ135" s="153">
        <v>0</v>
      </c>
    </row>
    <row r="136" spans="1:104">
      <c r="A136" s="178">
        <v>117</v>
      </c>
      <c r="B136" s="179" t="s">
        <v>338</v>
      </c>
      <c r="C136" s="180" t="s">
        <v>339</v>
      </c>
      <c r="D136" s="181" t="s">
        <v>92</v>
      </c>
      <c r="E136" s="182">
        <v>1</v>
      </c>
      <c r="F136" s="183"/>
      <c r="G136" s="184">
        <f t="shared" si="40"/>
        <v>0</v>
      </c>
      <c r="H136" s="185">
        <f t="shared" si="41"/>
        <v>0</v>
      </c>
      <c r="I136" s="182">
        <f t="shared" si="42"/>
        <v>0</v>
      </c>
      <c r="O136" s="177">
        <v>2</v>
      </c>
      <c r="AA136" s="153">
        <v>3</v>
      </c>
      <c r="AB136" s="153">
        <v>7</v>
      </c>
      <c r="AC136" s="153" t="s">
        <v>338</v>
      </c>
      <c r="AZ136" s="153">
        <v>2</v>
      </c>
      <c r="BA136" s="153">
        <f t="shared" si="43"/>
        <v>0</v>
      </c>
      <c r="BB136" s="153">
        <f t="shared" si="44"/>
        <v>0</v>
      </c>
      <c r="BC136" s="153">
        <f t="shared" si="45"/>
        <v>0</v>
      </c>
      <c r="BD136" s="153">
        <f t="shared" si="46"/>
        <v>0</v>
      </c>
      <c r="BE136" s="153">
        <f t="shared" si="47"/>
        <v>0</v>
      </c>
      <c r="CA136" s="177">
        <v>3</v>
      </c>
      <c r="CB136" s="177">
        <v>7</v>
      </c>
      <c r="CZ136" s="153">
        <v>0</v>
      </c>
    </row>
    <row r="137" spans="1:104">
      <c r="A137" s="178">
        <v>118</v>
      </c>
      <c r="B137" s="179" t="s">
        <v>340</v>
      </c>
      <c r="C137" s="180" t="s">
        <v>341</v>
      </c>
      <c r="D137" s="181" t="s">
        <v>92</v>
      </c>
      <c r="E137" s="182">
        <v>2</v>
      </c>
      <c r="F137" s="183"/>
      <c r="G137" s="184">
        <f t="shared" si="40"/>
        <v>0</v>
      </c>
      <c r="H137" s="185">
        <f t="shared" si="41"/>
        <v>0</v>
      </c>
      <c r="I137" s="182">
        <f t="shared" si="42"/>
        <v>0</v>
      </c>
      <c r="O137" s="177">
        <v>2</v>
      </c>
      <c r="AA137" s="153">
        <v>3</v>
      </c>
      <c r="AB137" s="153">
        <v>7</v>
      </c>
      <c r="AC137" s="153" t="s">
        <v>340</v>
      </c>
      <c r="AZ137" s="153">
        <v>2</v>
      </c>
      <c r="BA137" s="153">
        <f t="shared" si="43"/>
        <v>0</v>
      </c>
      <c r="BB137" s="153">
        <f t="shared" si="44"/>
        <v>0</v>
      </c>
      <c r="BC137" s="153">
        <f t="shared" si="45"/>
        <v>0</v>
      </c>
      <c r="BD137" s="153">
        <f t="shared" si="46"/>
        <v>0</v>
      </c>
      <c r="BE137" s="153">
        <f t="shared" si="47"/>
        <v>0</v>
      </c>
      <c r="CA137" s="177">
        <v>3</v>
      </c>
      <c r="CB137" s="177">
        <v>7</v>
      </c>
      <c r="CZ137" s="153">
        <v>0</v>
      </c>
    </row>
    <row r="138" spans="1:104">
      <c r="A138" s="178">
        <v>119</v>
      </c>
      <c r="B138" s="179" t="s">
        <v>342</v>
      </c>
      <c r="C138" s="180" t="s">
        <v>343</v>
      </c>
      <c r="D138" s="181" t="s">
        <v>92</v>
      </c>
      <c r="E138" s="182">
        <v>1</v>
      </c>
      <c r="F138" s="183"/>
      <c r="G138" s="184">
        <f t="shared" si="40"/>
        <v>0</v>
      </c>
      <c r="H138" s="185">
        <f t="shared" si="41"/>
        <v>0</v>
      </c>
      <c r="I138" s="182">
        <f t="shared" si="42"/>
        <v>0</v>
      </c>
      <c r="O138" s="177">
        <v>2</v>
      </c>
      <c r="AA138" s="153">
        <v>3</v>
      </c>
      <c r="AB138" s="153">
        <v>7</v>
      </c>
      <c r="AC138" s="153" t="s">
        <v>342</v>
      </c>
      <c r="AZ138" s="153">
        <v>2</v>
      </c>
      <c r="BA138" s="153">
        <f t="shared" si="43"/>
        <v>0</v>
      </c>
      <c r="BB138" s="153">
        <f t="shared" si="44"/>
        <v>0</v>
      </c>
      <c r="BC138" s="153">
        <f t="shared" si="45"/>
        <v>0</v>
      </c>
      <c r="BD138" s="153">
        <f t="shared" si="46"/>
        <v>0</v>
      </c>
      <c r="BE138" s="153">
        <f t="shared" si="47"/>
        <v>0</v>
      </c>
      <c r="CA138" s="177">
        <v>3</v>
      </c>
      <c r="CB138" s="177">
        <v>7</v>
      </c>
      <c r="CZ138" s="153">
        <v>0</v>
      </c>
    </row>
    <row r="139" spans="1:104">
      <c r="A139" s="178">
        <v>120</v>
      </c>
      <c r="B139" s="179" t="s">
        <v>344</v>
      </c>
      <c r="C139" s="180" t="s">
        <v>345</v>
      </c>
      <c r="D139" s="181" t="s">
        <v>92</v>
      </c>
      <c r="E139" s="182">
        <v>2</v>
      </c>
      <c r="F139" s="183"/>
      <c r="G139" s="184">
        <f t="shared" si="40"/>
        <v>0</v>
      </c>
      <c r="H139" s="185">
        <f t="shared" si="41"/>
        <v>0</v>
      </c>
      <c r="I139" s="182">
        <f t="shared" si="42"/>
        <v>0</v>
      </c>
      <c r="O139" s="177">
        <v>2</v>
      </c>
      <c r="AA139" s="153">
        <v>3</v>
      </c>
      <c r="AB139" s="153">
        <v>7</v>
      </c>
      <c r="AC139" s="153" t="s">
        <v>344</v>
      </c>
      <c r="AZ139" s="153">
        <v>2</v>
      </c>
      <c r="BA139" s="153">
        <f t="shared" si="43"/>
        <v>0</v>
      </c>
      <c r="BB139" s="153">
        <f t="shared" si="44"/>
        <v>0</v>
      </c>
      <c r="BC139" s="153">
        <f t="shared" si="45"/>
        <v>0</v>
      </c>
      <c r="BD139" s="153">
        <f t="shared" si="46"/>
        <v>0</v>
      </c>
      <c r="BE139" s="153">
        <f t="shared" si="47"/>
        <v>0</v>
      </c>
      <c r="CA139" s="177">
        <v>3</v>
      </c>
      <c r="CB139" s="177">
        <v>7</v>
      </c>
      <c r="CZ139" s="153">
        <v>0</v>
      </c>
    </row>
    <row r="140" spans="1:104">
      <c r="A140" s="178">
        <v>121</v>
      </c>
      <c r="B140" s="179" t="s">
        <v>346</v>
      </c>
      <c r="C140" s="180" t="s">
        <v>347</v>
      </c>
      <c r="D140" s="181" t="s">
        <v>92</v>
      </c>
      <c r="E140" s="182">
        <v>7</v>
      </c>
      <c r="F140" s="183"/>
      <c r="G140" s="184">
        <f t="shared" si="40"/>
        <v>0</v>
      </c>
      <c r="H140" s="185">
        <f t="shared" si="41"/>
        <v>0</v>
      </c>
      <c r="I140" s="182">
        <f t="shared" si="42"/>
        <v>0</v>
      </c>
      <c r="O140" s="177">
        <v>2</v>
      </c>
      <c r="AA140" s="153">
        <v>3</v>
      </c>
      <c r="AB140" s="153">
        <v>7</v>
      </c>
      <c r="AC140" s="153" t="s">
        <v>346</v>
      </c>
      <c r="AZ140" s="153">
        <v>2</v>
      </c>
      <c r="BA140" s="153">
        <f t="shared" si="43"/>
        <v>0</v>
      </c>
      <c r="BB140" s="153">
        <f t="shared" si="44"/>
        <v>0</v>
      </c>
      <c r="BC140" s="153">
        <f t="shared" si="45"/>
        <v>0</v>
      </c>
      <c r="BD140" s="153">
        <f t="shared" si="46"/>
        <v>0</v>
      </c>
      <c r="BE140" s="153">
        <f t="shared" si="47"/>
        <v>0</v>
      </c>
      <c r="CA140" s="177">
        <v>3</v>
      </c>
      <c r="CB140" s="177">
        <v>7</v>
      </c>
      <c r="CZ140" s="153">
        <v>0</v>
      </c>
    </row>
    <row r="141" spans="1:104">
      <c r="A141" s="178">
        <v>122</v>
      </c>
      <c r="B141" s="179" t="s">
        <v>348</v>
      </c>
      <c r="C141" s="180" t="s">
        <v>349</v>
      </c>
      <c r="D141" s="181" t="s">
        <v>92</v>
      </c>
      <c r="E141" s="182">
        <v>10</v>
      </c>
      <c r="F141" s="183"/>
      <c r="G141" s="184">
        <f t="shared" si="40"/>
        <v>0</v>
      </c>
      <c r="H141" s="185">
        <f t="shared" si="41"/>
        <v>0</v>
      </c>
      <c r="I141" s="182">
        <f t="shared" si="42"/>
        <v>0</v>
      </c>
      <c r="O141" s="177">
        <v>2</v>
      </c>
      <c r="AA141" s="153">
        <v>3</v>
      </c>
      <c r="AB141" s="153">
        <v>7</v>
      </c>
      <c r="AC141" s="153" t="s">
        <v>348</v>
      </c>
      <c r="AZ141" s="153">
        <v>2</v>
      </c>
      <c r="BA141" s="153">
        <f t="shared" si="43"/>
        <v>0</v>
      </c>
      <c r="BB141" s="153">
        <f t="shared" si="44"/>
        <v>0</v>
      </c>
      <c r="BC141" s="153">
        <f t="shared" si="45"/>
        <v>0</v>
      </c>
      <c r="BD141" s="153">
        <f t="shared" si="46"/>
        <v>0</v>
      </c>
      <c r="BE141" s="153">
        <f t="shared" si="47"/>
        <v>0</v>
      </c>
      <c r="CA141" s="177">
        <v>3</v>
      </c>
      <c r="CB141" s="177">
        <v>7</v>
      </c>
      <c r="CZ141" s="153">
        <v>0</v>
      </c>
    </row>
    <row r="142" spans="1:104">
      <c r="A142" s="178">
        <v>123</v>
      </c>
      <c r="B142" s="179" t="s">
        <v>350</v>
      </c>
      <c r="C142" s="180" t="s">
        <v>351</v>
      </c>
      <c r="D142" s="181" t="s">
        <v>92</v>
      </c>
      <c r="E142" s="182">
        <v>7</v>
      </c>
      <c r="F142" s="183"/>
      <c r="G142" s="184">
        <f t="shared" si="40"/>
        <v>0</v>
      </c>
      <c r="H142" s="185">
        <f t="shared" si="41"/>
        <v>0</v>
      </c>
      <c r="I142" s="182">
        <f t="shared" si="42"/>
        <v>0</v>
      </c>
      <c r="O142" s="177">
        <v>2</v>
      </c>
      <c r="AA142" s="153">
        <v>3</v>
      </c>
      <c r="AB142" s="153">
        <v>7</v>
      </c>
      <c r="AC142" s="153" t="s">
        <v>350</v>
      </c>
      <c r="AZ142" s="153">
        <v>2</v>
      </c>
      <c r="BA142" s="153">
        <f t="shared" si="43"/>
        <v>0</v>
      </c>
      <c r="BB142" s="153">
        <f t="shared" si="44"/>
        <v>0</v>
      </c>
      <c r="BC142" s="153">
        <f t="shared" si="45"/>
        <v>0</v>
      </c>
      <c r="BD142" s="153">
        <f t="shared" si="46"/>
        <v>0</v>
      </c>
      <c r="BE142" s="153">
        <f t="shared" si="47"/>
        <v>0</v>
      </c>
      <c r="CA142" s="177">
        <v>3</v>
      </c>
      <c r="CB142" s="177">
        <v>7</v>
      </c>
      <c r="CZ142" s="153">
        <v>0</v>
      </c>
    </row>
    <row r="143" spans="1:104">
      <c r="A143" s="178">
        <v>124</v>
      </c>
      <c r="B143" s="179" t="s">
        <v>352</v>
      </c>
      <c r="C143" s="180" t="s">
        <v>353</v>
      </c>
      <c r="D143" s="181" t="s">
        <v>92</v>
      </c>
      <c r="E143" s="182">
        <v>3</v>
      </c>
      <c r="F143" s="183"/>
      <c r="G143" s="184">
        <f t="shared" si="40"/>
        <v>0</v>
      </c>
      <c r="H143" s="185">
        <f t="shared" si="41"/>
        <v>0</v>
      </c>
      <c r="I143" s="182">
        <f t="shared" si="42"/>
        <v>0</v>
      </c>
      <c r="O143" s="177">
        <v>2</v>
      </c>
      <c r="AA143" s="153">
        <v>3</v>
      </c>
      <c r="AB143" s="153">
        <v>7</v>
      </c>
      <c r="AC143" s="153" t="s">
        <v>352</v>
      </c>
      <c r="AZ143" s="153">
        <v>2</v>
      </c>
      <c r="BA143" s="153">
        <f t="shared" si="43"/>
        <v>0</v>
      </c>
      <c r="BB143" s="153">
        <f t="shared" si="44"/>
        <v>0</v>
      </c>
      <c r="BC143" s="153">
        <f t="shared" si="45"/>
        <v>0</v>
      </c>
      <c r="BD143" s="153">
        <f t="shared" si="46"/>
        <v>0</v>
      </c>
      <c r="BE143" s="153">
        <f t="shared" si="47"/>
        <v>0</v>
      </c>
      <c r="CA143" s="177">
        <v>3</v>
      </c>
      <c r="CB143" s="177">
        <v>7</v>
      </c>
      <c r="CZ143" s="153">
        <v>0</v>
      </c>
    </row>
    <row r="144" spans="1:104">
      <c r="A144" s="178">
        <v>125</v>
      </c>
      <c r="B144" s="179" t="s">
        <v>354</v>
      </c>
      <c r="C144" s="180" t="s">
        <v>355</v>
      </c>
      <c r="D144" s="181" t="s">
        <v>92</v>
      </c>
      <c r="E144" s="182">
        <v>2</v>
      </c>
      <c r="F144" s="183"/>
      <c r="G144" s="184">
        <f t="shared" si="40"/>
        <v>0</v>
      </c>
      <c r="H144" s="185">
        <f t="shared" si="41"/>
        <v>0</v>
      </c>
      <c r="I144" s="182">
        <f t="shared" si="42"/>
        <v>0</v>
      </c>
      <c r="O144" s="177">
        <v>2</v>
      </c>
      <c r="AA144" s="153">
        <v>3</v>
      </c>
      <c r="AB144" s="153">
        <v>7</v>
      </c>
      <c r="AC144" s="153" t="s">
        <v>354</v>
      </c>
      <c r="AZ144" s="153">
        <v>2</v>
      </c>
      <c r="BA144" s="153">
        <f t="shared" si="43"/>
        <v>0</v>
      </c>
      <c r="BB144" s="153">
        <f t="shared" si="44"/>
        <v>0</v>
      </c>
      <c r="BC144" s="153">
        <f t="shared" si="45"/>
        <v>0</v>
      </c>
      <c r="BD144" s="153">
        <f t="shared" si="46"/>
        <v>0</v>
      </c>
      <c r="BE144" s="153">
        <f t="shared" si="47"/>
        <v>0</v>
      </c>
      <c r="CA144" s="177">
        <v>3</v>
      </c>
      <c r="CB144" s="177">
        <v>7</v>
      </c>
      <c r="CZ144" s="153">
        <v>0</v>
      </c>
    </row>
    <row r="145" spans="1:104">
      <c r="A145" s="178">
        <v>126</v>
      </c>
      <c r="B145" s="179" t="s">
        <v>356</v>
      </c>
      <c r="C145" s="180" t="s">
        <v>357</v>
      </c>
      <c r="D145" s="181" t="s">
        <v>92</v>
      </c>
      <c r="E145" s="182">
        <v>1</v>
      </c>
      <c r="F145" s="183"/>
      <c r="G145" s="184">
        <f t="shared" si="40"/>
        <v>0</v>
      </c>
      <c r="H145" s="185">
        <f t="shared" si="41"/>
        <v>0</v>
      </c>
      <c r="I145" s="182">
        <f t="shared" si="42"/>
        <v>0</v>
      </c>
      <c r="O145" s="177">
        <v>2</v>
      </c>
      <c r="AA145" s="153">
        <v>3</v>
      </c>
      <c r="AB145" s="153">
        <v>7</v>
      </c>
      <c r="AC145" s="153" t="s">
        <v>356</v>
      </c>
      <c r="AZ145" s="153">
        <v>2</v>
      </c>
      <c r="BA145" s="153">
        <f t="shared" si="43"/>
        <v>0</v>
      </c>
      <c r="BB145" s="153">
        <f t="shared" si="44"/>
        <v>0</v>
      </c>
      <c r="BC145" s="153">
        <f t="shared" si="45"/>
        <v>0</v>
      </c>
      <c r="BD145" s="153">
        <f t="shared" si="46"/>
        <v>0</v>
      </c>
      <c r="BE145" s="153">
        <f t="shared" si="47"/>
        <v>0</v>
      </c>
      <c r="CA145" s="177">
        <v>3</v>
      </c>
      <c r="CB145" s="177">
        <v>7</v>
      </c>
      <c r="CZ145" s="153">
        <v>0</v>
      </c>
    </row>
    <row r="146" spans="1:104">
      <c r="A146" s="178">
        <v>127</v>
      </c>
      <c r="B146" s="179" t="s">
        <v>358</v>
      </c>
      <c r="C146" s="180" t="s">
        <v>359</v>
      </c>
      <c r="D146" s="181" t="s">
        <v>92</v>
      </c>
      <c r="E146" s="182">
        <v>6</v>
      </c>
      <c r="F146" s="183"/>
      <c r="G146" s="184">
        <f t="shared" si="40"/>
        <v>0</v>
      </c>
      <c r="H146" s="185">
        <f t="shared" si="41"/>
        <v>0</v>
      </c>
      <c r="I146" s="182">
        <f t="shared" si="42"/>
        <v>0</v>
      </c>
      <c r="O146" s="177">
        <v>2</v>
      </c>
      <c r="AA146" s="153">
        <v>3</v>
      </c>
      <c r="AB146" s="153">
        <v>7</v>
      </c>
      <c r="AC146" s="153" t="s">
        <v>358</v>
      </c>
      <c r="AZ146" s="153">
        <v>2</v>
      </c>
      <c r="BA146" s="153">
        <f t="shared" si="43"/>
        <v>0</v>
      </c>
      <c r="BB146" s="153">
        <f t="shared" si="44"/>
        <v>0</v>
      </c>
      <c r="BC146" s="153">
        <f t="shared" si="45"/>
        <v>0</v>
      </c>
      <c r="BD146" s="153">
        <f t="shared" si="46"/>
        <v>0</v>
      </c>
      <c r="BE146" s="153">
        <f t="shared" si="47"/>
        <v>0</v>
      </c>
      <c r="CA146" s="177">
        <v>3</v>
      </c>
      <c r="CB146" s="177">
        <v>7</v>
      </c>
      <c r="CZ146" s="153">
        <v>0</v>
      </c>
    </row>
    <row r="147" spans="1:104">
      <c r="A147" s="178">
        <v>128</v>
      </c>
      <c r="B147" s="179" t="s">
        <v>360</v>
      </c>
      <c r="C147" s="180" t="s">
        <v>361</v>
      </c>
      <c r="D147" s="181" t="s">
        <v>92</v>
      </c>
      <c r="E147" s="182">
        <v>1</v>
      </c>
      <c r="F147" s="183"/>
      <c r="G147" s="184">
        <f t="shared" si="40"/>
        <v>0</v>
      </c>
      <c r="H147" s="185">
        <f t="shared" si="41"/>
        <v>0</v>
      </c>
      <c r="I147" s="182">
        <f t="shared" si="42"/>
        <v>0</v>
      </c>
      <c r="O147" s="177">
        <v>2</v>
      </c>
      <c r="AA147" s="153">
        <v>3</v>
      </c>
      <c r="AB147" s="153">
        <v>7</v>
      </c>
      <c r="AC147" s="153" t="s">
        <v>360</v>
      </c>
      <c r="AZ147" s="153">
        <v>2</v>
      </c>
      <c r="BA147" s="153">
        <f t="shared" si="43"/>
        <v>0</v>
      </c>
      <c r="BB147" s="153">
        <f t="shared" si="44"/>
        <v>0</v>
      </c>
      <c r="BC147" s="153">
        <f t="shared" si="45"/>
        <v>0</v>
      </c>
      <c r="BD147" s="153">
        <f t="shared" si="46"/>
        <v>0</v>
      </c>
      <c r="BE147" s="153">
        <f t="shared" si="47"/>
        <v>0</v>
      </c>
      <c r="CA147" s="177">
        <v>3</v>
      </c>
      <c r="CB147" s="177">
        <v>7</v>
      </c>
      <c r="CZ147" s="153">
        <v>0</v>
      </c>
    </row>
    <row r="148" spans="1:104">
      <c r="A148" s="178">
        <v>129</v>
      </c>
      <c r="B148" s="179" t="s">
        <v>362</v>
      </c>
      <c r="C148" s="180" t="s">
        <v>363</v>
      </c>
      <c r="D148" s="181" t="s">
        <v>92</v>
      </c>
      <c r="E148" s="182">
        <v>3</v>
      </c>
      <c r="F148" s="183"/>
      <c r="G148" s="184">
        <f t="shared" si="40"/>
        <v>0</v>
      </c>
      <c r="H148" s="185">
        <f t="shared" si="41"/>
        <v>0</v>
      </c>
      <c r="I148" s="182">
        <f t="shared" si="42"/>
        <v>0</v>
      </c>
      <c r="O148" s="177">
        <v>2</v>
      </c>
      <c r="AA148" s="153">
        <v>3</v>
      </c>
      <c r="AB148" s="153">
        <v>7</v>
      </c>
      <c r="AC148" s="153" t="s">
        <v>362</v>
      </c>
      <c r="AZ148" s="153">
        <v>2</v>
      </c>
      <c r="BA148" s="153">
        <f t="shared" si="43"/>
        <v>0</v>
      </c>
      <c r="BB148" s="153">
        <f t="shared" si="44"/>
        <v>0</v>
      </c>
      <c r="BC148" s="153">
        <f t="shared" si="45"/>
        <v>0</v>
      </c>
      <c r="BD148" s="153">
        <f t="shared" si="46"/>
        <v>0</v>
      </c>
      <c r="BE148" s="153">
        <f t="shared" si="47"/>
        <v>0</v>
      </c>
      <c r="CA148" s="177">
        <v>3</v>
      </c>
      <c r="CB148" s="177">
        <v>7</v>
      </c>
      <c r="CZ148" s="153">
        <v>0</v>
      </c>
    </row>
    <row r="149" spans="1:104">
      <c r="A149" s="178">
        <v>130</v>
      </c>
      <c r="B149" s="179" t="s">
        <v>364</v>
      </c>
      <c r="C149" s="180" t="s">
        <v>365</v>
      </c>
      <c r="D149" s="181" t="s">
        <v>92</v>
      </c>
      <c r="E149" s="182">
        <v>11</v>
      </c>
      <c r="F149" s="183"/>
      <c r="G149" s="184">
        <f t="shared" si="40"/>
        <v>0</v>
      </c>
      <c r="H149" s="185">
        <f t="shared" si="41"/>
        <v>0</v>
      </c>
      <c r="I149" s="182">
        <f t="shared" si="42"/>
        <v>0</v>
      </c>
      <c r="O149" s="177">
        <v>2</v>
      </c>
      <c r="AA149" s="153">
        <v>3</v>
      </c>
      <c r="AB149" s="153">
        <v>7</v>
      </c>
      <c r="AC149" s="153" t="s">
        <v>364</v>
      </c>
      <c r="AZ149" s="153">
        <v>2</v>
      </c>
      <c r="BA149" s="153">
        <f t="shared" si="43"/>
        <v>0</v>
      </c>
      <c r="BB149" s="153">
        <f t="shared" si="44"/>
        <v>0</v>
      </c>
      <c r="BC149" s="153">
        <f t="shared" si="45"/>
        <v>0</v>
      </c>
      <c r="BD149" s="153">
        <f t="shared" si="46"/>
        <v>0</v>
      </c>
      <c r="BE149" s="153">
        <f t="shared" si="47"/>
        <v>0</v>
      </c>
      <c r="CA149" s="177">
        <v>3</v>
      </c>
      <c r="CB149" s="177">
        <v>7</v>
      </c>
      <c r="CZ149" s="153">
        <v>0</v>
      </c>
    </row>
    <row r="150" spans="1:104" ht="22.5">
      <c r="A150" s="178">
        <v>131</v>
      </c>
      <c r="B150" s="179" t="s">
        <v>366</v>
      </c>
      <c r="C150" s="180" t="s">
        <v>367</v>
      </c>
      <c r="D150" s="181" t="s">
        <v>62</v>
      </c>
      <c r="E150" s="182">
        <v>2.2999999999999998</v>
      </c>
      <c r="F150" s="183"/>
      <c r="G150" s="184">
        <f t="shared" si="40"/>
        <v>0</v>
      </c>
      <c r="H150" s="185">
        <f t="shared" si="41"/>
        <v>0</v>
      </c>
      <c r="I150" s="182">
        <f t="shared" si="42"/>
        <v>0</v>
      </c>
      <c r="O150" s="177">
        <v>2</v>
      </c>
      <c r="AA150" s="153">
        <v>7</v>
      </c>
      <c r="AB150" s="153">
        <v>1002</v>
      </c>
      <c r="AC150" s="153">
        <v>5</v>
      </c>
      <c r="AZ150" s="153">
        <v>2</v>
      </c>
      <c r="BA150" s="153">
        <f t="shared" si="43"/>
        <v>0</v>
      </c>
      <c r="BB150" s="153">
        <f t="shared" si="44"/>
        <v>0</v>
      </c>
      <c r="BC150" s="153">
        <f t="shared" si="45"/>
        <v>0</v>
      </c>
      <c r="BD150" s="153">
        <f t="shared" si="46"/>
        <v>0</v>
      </c>
      <c r="BE150" s="153">
        <f t="shared" si="47"/>
        <v>0</v>
      </c>
      <c r="CA150" s="177">
        <v>7</v>
      </c>
      <c r="CB150" s="177">
        <v>1002</v>
      </c>
      <c r="CZ150" s="153">
        <v>0</v>
      </c>
    </row>
    <row r="151" spans="1:104">
      <c r="A151" s="186"/>
      <c r="B151" s="187" t="s">
        <v>79</v>
      </c>
      <c r="C151" s="188" t="str">
        <f>CONCATENATE(B128," ",C128)</f>
        <v>735 VYKUROVACIE TELESÁ</v>
      </c>
      <c r="D151" s="189"/>
      <c r="E151" s="190"/>
      <c r="F151" s="191"/>
      <c r="G151" s="192">
        <f>SUM(G128:G150)</f>
        <v>0</v>
      </c>
      <c r="H151" s="193"/>
      <c r="I151" s="194">
        <f>G151*30.126</f>
        <v>0</v>
      </c>
      <c r="O151" s="177">
        <v>4</v>
      </c>
      <c r="BA151" s="195">
        <f>SUM(BA128:BA150)</f>
        <v>0</v>
      </c>
      <c r="BB151" s="195">
        <f>SUM(BB128:BB150)</f>
        <v>0</v>
      </c>
      <c r="BC151" s="195">
        <f>SUM(BC128:BC150)</f>
        <v>0</v>
      </c>
      <c r="BD151" s="195">
        <f>SUM(BD128:BD150)</f>
        <v>0</v>
      </c>
      <c r="BE151" s="195">
        <f>SUM(BE128:BE150)</f>
        <v>0</v>
      </c>
    </row>
    <row r="152" spans="1:104">
      <c r="A152" s="170" t="s">
        <v>77</v>
      </c>
      <c r="B152" s="171" t="s">
        <v>368</v>
      </c>
      <c r="C152" s="172" t="s">
        <v>369</v>
      </c>
      <c r="D152" s="173"/>
      <c r="E152" s="174"/>
      <c r="F152" s="174"/>
      <c r="G152" s="175"/>
      <c r="H152" s="176"/>
      <c r="I152" s="175"/>
      <c r="O152" s="177">
        <v>1</v>
      </c>
    </row>
    <row r="153" spans="1:104">
      <c r="A153" s="178">
        <v>132</v>
      </c>
      <c r="B153" s="179" t="s">
        <v>370</v>
      </c>
      <c r="C153" s="180" t="s">
        <v>371</v>
      </c>
      <c r="D153" s="181" t="s">
        <v>78</v>
      </c>
      <c r="E153" s="182">
        <v>1</v>
      </c>
      <c r="F153" s="183"/>
      <c r="G153" s="184">
        <f>E153*F153</f>
        <v>0</v>
      </c>
      <c r="H153" s="185">
        <f>F153*30.126</f>
        <v>0</v>
      </c>
      <c r="I153" s="182">
        <f>G153*30.126</f>
        <v>0</v>
      </c>
      <c r="O153" s="177">
        <v>2</v>
      </c>
      <c r="AA153" s="153">
        <v>1</v>
      </c>
      <c r="AB153" s="153">
        <v>1</v>
      </c>
      <c r="AC153" s="153">
        <v>1</v>
      </c>
      <c r="AZ153" s="153">
        <v>2</v>
      </c>
      <c r="BA153" s="153">
        <f>IF(AZ153=1,G153,0)</f>
        <v>0</v>
      </c>
      <c r="BB153" s="153">
        <f>IF(AZ153=2,G153,0)</f>
        <v>0</v>
      </c>
      <c r="BC153" s="153">
        <f>IF(AZ153=3,G153,0)</f>
        <v>0</v>
      </c>
      <c r="BD153" s="153">
        <f>IF(AZ153=4,G153,0)</f>
        <v>0</v>
      </c>
      <c r="BE153" s="153">
        <f>IF(AZ153=5,G153,0)</f>
        <v>0</v>
      </c>
      <c r="CA153" s="177">
        <v>1</v>
      </c>
      <c r="CB153" s="177">
        <v>1</v>
      </c>
      <c r="CZ153" s="153">
        <v>0</v>
      </c>
    </row>
    <row r="154" spans="1:104">
      <c r="A154" s="178">
        <v>133</v>
      </c>
      <c r="B154" s="179" t="s">
        <v>372</v>
      </c>
      <c r="C154" s="180" t="s">
        <v>373</v>
      </c>
      <c r="D154" s="181" t="s">
        <v>78</v>
      </c>
      <c r="E154" s="182">
        <v>1</v>
      </c>
      <c r="F154" s="183"/>
      <c r="G154" s="184">
        <f>E154*F154</f>
        <v>0</v>
      </c>
      <c r="H154" s="185">
        <f>F154*30.126</f>
        <v>0</v>
      </c>
      <c r="I154" s="182">
        <f>G154*30.126</f>
        <v>0</v>
      </c>
      <c r="O154" s="177">
        <v>2</v>
      </c>
      <c r="AA154" s="153">
        <v>1</v>
      </c>
      <c r="AB154" s="153">
        <v>1</v>
      </c>
      <c r="AC154" s="153">
        <v>1</v>
      </c>
      <c r="AZ154" s="153">
        <v>2</v>
      </c>
      <c r="BA154" s="153">
        <f>IF(AZ154=1,G154,0)</f>
        <v>0</v>
      </c>
      <c r="BB154" s="153">
        <f>IF(AZ154=2,G154,0)</f>
        <v>0</v>
      </c>
      <c r="BC154" s="153">
        <f>IF(AZ154=3,G154,0)</f>
        <v>0</v>
      </c>
      <c r="BD154" s="153">
        <f>IF(AZ154=4,G154,0)</f>
        <v>0</v>
      </c>
      <c r="BE154" s="153">
        <f>IF(AZ154=5,G154,0)</f>
        <v>0</v>
      </c>
      <c r="CA154" s="177">
        <v>1</v>
      </c>
      <c r="CB154" s="177">
        <v>1</v>
      </c>
      <c r="CZ154" s="153">
        <v>0</v>
      </c>
    </row>
    <row r="155" spans="1:104">
      <c r="A155" s="186"/>
      <c r="B155" s="187" t="s">
        <v>79</v>
      </c>
      <c r="C155" s="188" t="str">
        <f>CONCATENATE(B152," ",C152)</f>
        <v>794 VZDUCHOTECHNIKA</v>
      </c>
      <c r="D155" s="189"/>
      <c r="E155" s="190"/>
      <c r="F155" s="191"/>
      <c r="G155" s="192">
        <f>SUM(G152:G154)</f>
        <v>0</v>
      </c>
      <c r="H155" s="193"/>
      <c r="I155" s="194">
        <f>G155*30.126</f>
        <v>0</v>
      </c>
      <c r="O155" s="177">
        <v>4</v>
      </c>
      <c r="BA155" s="195">
        <f>SUM(BA152:BA154)</f>
        <v>0</v>
      </c>
      <c r="BB155" s="195">
        <f>SUM(BB152:BB154)</f>
        <v>0</v>
      </c>
      <c r="BC155" s="195">
        <f>SUM(BC152:BC154)</f>
        <v>0</v>
      </c>
      <c r="BD155" s="195">
        <f>SUM(BD152:BD154)</f>
        <v>0</v>
      </c>
      <c r="BE155" s="195">
        <f>SUM(BE152:BE154)</f>
        <v>0</v>
      </c>
    </row>
    <row r="156" spans="1:104">
      <c r="A156" s="170" t="s">
        <v>77</v>
      </c>
      <c r="B156" s="171" t="s">
        <v>374</v>
      </c>
      <c r="C156" s="172" t="s">
        <v>375</v>
      </c>
      <c r="D156" s="173"/>
      <c r="E156" s="174"/>
      <c r="F156" s="174"/>
      <c r="G156" s="175"/>
      <c r="H156" s="176"/>
      <c r="I156" s="175"/>
      <c r="O156" s="177">
        <v>1</v>
      </c>
    </row>
    <row r="157" spans="1:104">
      <c r="A157" s="178">
        <v>134</v>
      </c>
      <c r="B157" s="179" t="s">
        <v>376</v>
      </c>
      <c r="C157" s="180" t="s">
        <v>377</v>
      </c>
      <c r="D157" s="181" t="s">
        <v>378</v>
      </c>
      <c r="E157" s="182">
        <v>7.2894000000001897</v>
      </c>
      <c r="F157" s="183"/>
      <c r="G157" s="184">
        <f>E157*F157</f>
        <v>0</v>
      </c>
      <c r="H157" s="185">
        <f t="shared" ref="H157:I161" si="48">F157*30.126</f>
        <v>0</v>
      </c>
      <c r="I157" s="182">
        <f t="shared" si="48"/>
        <v>0</v>
      </c>
      <c r="O157" s="177">
        <v>2</v>
      </c>
      <c r="AA157" s="153">
        <v>8</v>
      </c>
      <c r="AB157" s="153">
        <v>1</v>
      </c>
      <c r="AC157" s="153">
        <v>3</v>
      </c>
      <c r="AZ157" s="153">
        <v>1</v>
      </c>
      <c r="BA157" s="153">
        <f>IF(AZ157=1,G157,0)</f>
        <v>0</v>
      </c>
      <c r="BB157" s="153">
        <f>IF(AZ157=2,G157,0)</f>
        <v>0</v>
      </c>
      <c r="BC157" s="153">
        <f>IF(AZ157=3,G157,0)</f>
        <v>0</v>
      </c>
      <c r="BD157" s="153">
        <f>IF(AZ157=4,G157,0)</f>
        <v>0</v>
      </c>
      <c r="BE157" s="153">
        <f>IF(AZ157=5,G157,0)</f>
        <v>0</v>
      </c>
      <c r="CA157" s="177">
        <v>8</v>
      </c>
      <c r="CB157" s="177">
        <v>1</v>
      </c>
      <c r="CZ157" s="153">
        <v>0</v>
      </c>
    </row>
    <row r="158" spans="1:104">
      <c r="A158" s="178">
        <v>135</v>
      </c>
      <c r="B158" s="179" t="s">
        <v>379</v>
      </c>
      <c r="C158" s="180" t="s">
        <v>380</v>
      </c>
      <c r="D158" s="181" t="s">
        <v>378</v>
      </c>
      <c r="E158" s="182">
        <v>7.2894000000001897</v>
      </c>
      <c r="F158" s="183"/>
      <c r="G158" s="184">
        <f>E158*F158</f>
        <v>0</v>
      </c>
      <c r="H158" s="185">
        <f t="shared" si="48"/>
        <v>0</v>
      </c>
      <c r="I158" s="182">
        <f t="shared" si="48"/>
        <v>0</v>
      </c>
      <c r="O158" s="177">
        <v>2</v>
      </c>
      <c r="AA158" s="153">
        <v>8</v>
      </c>
      <c r="AB158" s="153">
        <v>0</v>
      </c>
      <c r="AC158" s="153">
        <v>3</v>
      </c>
      <c r="AZ158" s="153">
        <v>1</v>
      </c>
      <c r="BA158" s="153">
        <f>IF(AZ158=1,G158,0)</f>
        <v>0</v>
      </c>
      <c r="BB158" s="153">
        <f>IF(AZ158=2,G158,0)</f>
        <v>0</v>
      </c>
      <c r="BC158" s="153">
        <f>IF(AZ158=3,G158,0)</f>
        <v>0</v>
      </c>
      <c r="BD158" s="153">
        <f>IF(AZ158=4,G158,0)</f>
        <v>0</v>
      </c>
      <c r="BE158" s="153">
        <f>IF(AZ158=5,G158,0)</f>
        <v>0</v>
      </c>
      <c r="CA158" s="177">
        <v>8</v>
      </c>
      <c r="CB158" s="177">
        <v>0</v>
      </c>
      <c r="CZ158" s="153">
        <v>0</v>
      </c>
    </row>
    <row r="159" spans="1:104" ht="22.5">
      <c r="A159" s="178">
        <v>136</v>
      </c>
      <c r="B159" s="179" t="s">
        <v>381</v>
      </c>
      <c r="C159" s="180" t="s">
        <v>382</v>
      </c>
      <c r="D159" s="181" t="s">
        <v>378</v>
      </c>
      <c r="E159" s="182">
        <v>58.315200000001497</v>
      </c>
      <c r="F159" s="183"/>
      <c r="G159" s="184">
        <f>E159*F159</f>
        <v>0</v>
      </c>
      <c r="H159" s="185">
        <f t="shared" si="48"/>
        <v>0</v>
      </c>
      <c r="I159" s="182">
        <f t="shared" si="48"/>
        <v>0</v>
      </c>
      <c r="O159" s="177">
        <v>2</v>
      </c>
      <c r="AA159" s="153">
        <v>8</v>
      </c>
      <c r="AB159" s="153">
        <v>0</v>
      </c>
      <c r="AC159" s="153">
        <v>3</v>
      </c>
      <c r="AZ159" s="153">
        <v>1</v>
      </c>
      <c r="BA159" s="153">
        <f>IF(AZ159=1,G159,0)</f>
        <v>0</v>
      </c>
      <c r="BB159" s="153">
        <f>IF(AZ159=2,G159,0)</f>
        <v>0</v>
      </c>
      <c r="BC159" s="153">
        <f>IF(AZ159=3,G159,0)</f>
        <v>0</v>
      </c>
      <c r="BD159" s="153">
        <f>IF(AZ159=4,G159,0)</f>
        <v>0</v>
      </c>
      <c r="BE159" s="153">
        <f>IF(AZ159=5,G159,0)</f>
        <v>0</v>
      </c>
      <c r="CA159" s="177">
        <v>8</v>
      </c>
      <c r="CB159" s="177">
        <v>0</v>
      </c>
      <c r="CZ159" s="153">
        <v>0</v>
      </c>
    </row>
    <row r="160" spans="1:104" ht="22.5">
      <c r="A160" s="178">
        <v>137</v>
      </c>
      <c r="B160" s="179" t="s">
        <v>383</v>
      </c>
      <c r="C160" s="180" t="s">
        <v>384</v>
      </c>
      <c r="D160" s="181" t="s">
        <v>378</v>
      </c>
      <c r="E160" s="182">
        <v>7.2894000000001897</v>
      </c>
      <c r="F160" s="183"/>
      <c r="G160" s="184">
        <f>E160*F160</f>
        <v>0</v>
      </c>
      <c r="H160" s="185">
        <f t="shared" si="48"/>
        <v>0</v>
      </c>
      <c r="I160" s="182">
        <f t="shared" si="48"/>
        <v>0</v>
      </c>
      <c r="O160" s="177">
        <v>2</v>
      </c>
      <c r="AA160" s="153">
        <v>8</v>
      </c>
      <c r="AB160" s="153">
        <v>0</v>
      </c>
      <c r="AC160" s="153">
        <v>3</v>
      </c>
      <c r="AZ160" s="153">
        <v>1</v>
      </c>
      <c r="BA160" s="153">
        <f>IF(AZ160=1,G160,0)</f>
        <v>0</v>
      </c>
      <c r="BB160" s="153">
        <f>IF(AZ160=2,G160,0)</f>
        <v>0</v>
      </c>
      <c r="BC160" s="153">
        <f>IF(AZ160=3,G160,0)</f>
        <v>0</v>
      </c>
      <c r="BD160" s="153">
        <f>IF(AZ160=4,G160,0)</f>
        <v>0</v>
      </c>
      <c r="BE160" s="153">
        <f>IF(AZ160=5,G160,0)</f>
        <v>0</v>
      </c>
      <c r="CA160" s="177">
        <v>8</v>
      </c>
      <c r="CB160" s="177">
        <v>0</v>
      </c>
      <c r="CZ160" s="153">
        <v>0</v>
      </c>
    </row>
    <row r="161" spans="1:104">
      <c r="A161" s="178">
        <v>138</v>
      </c>
      <c r="B161" s="179" t="s">
        <v>385</v>
      </c>
      <c r="C161" s="180" t="s">
        <v>386</v>
      </c>
      <c r="D161" s="181" t="s">
        <v>378</v>
      </c>
      <c r="E161" s="182">
        <v>7.2894000000001897</v>
      </c>
      <c r="F161" s="183"/>
      <c r="G161" s="184">
        <f>E161*F161</f>
        <v>0</v>
      </c>
      <c r="H161" s="185">
        <f t="shared" si="48"/>
        <v>0</v>
      </c>
      <c r="I161" s="182">
        <f t="shared" si="48"/>
        <v>0</v>
      </c>
      <c r="O161" s="177">
        <v>2</v>
      </c>
      <c r="AA161" s="153">
        <v>8</v>
      </c>
      <c r="AB161" s="153">
        <v>0</v>
      </c>
      <c r="AC161" s="153">
        <v>3</v>
      </c>
      <c r="AZ161" s="153">
        <v>1</v>
      </c>
      <c r="BA161" s="153">
        <f>IF(AZ161=1,G161,0)</f>
        <v>0</v>
      </c>
      <c r="BB161" s="153">
        <f>IF(AZ161=2,G161,0)</f>
        <v>0</v>
      </c>
      <c r="BC161" s="153">
        <f>IF(AZ161=3,G161,0)</f>
        <v>0</v>
      </c>
      <c r="BD161" s="153">
        <f>IF(AZ161=4,G161,0)</f>
        <v>0</v>
      </c>
      <c r="BE161" s="153">
        <f>IF(AZ161=5,G161,0)</f>
        <v>0</v>
      </c>
      <c r="CA161" s="177">
        <v>8</v>
      </c>
      <c r="CB161" s="177">
        <v>0</v>
      </c>
      <c r="CZ161" s="153">
        <v>0</v>
      </c>
    </row>
    <row r="162" spans="1:104">
      <c r="A162" s="186"/>
      <c r="B162" s="187" t="s">
        <v>79</v>
      </c>
      <c r="C162" s="188" t="str">
        <f>CONCATENATE(B156," ",C156)</f>
        <v>D96 PRESUNY SUTE A VYBÚRANÝCH HMÔT</v>
      </c>
      <c r="D162" s="189"/>
      <c r="E162" s="190"/>
      <c r="F162" s="191"/>
      <c r="G162" s="192">
        <f>SUM(G156:G161)</f>
        <v>0</v>
      </c>
      <c r="H162" s="193"/>
      <c r="I162" s="194">
        <f>G162*30.126</f>
        <v>0</v>
      </c>
      <c r="O162" s="177">
        <v>4</v>
      </c>
      <c r="BA162" s="195">
        <f>SUM(BA156:BA161)</f>
        <v>0</v>
      </c>
      <c r="BB162" s="195">
        <f>SUM(BB156:BB161)</f>
        <v>0</v>
      </c>
      <c r="BC162" s="195">
        <f>SUM(BC156:BC161)</f>
        <v>0</v>
      </c>
      <c r="BD162" s="195">
        <f>SUM(BD156:BD161)</f>
        <v>0</v>
      </c>
      <c r="BE162" s="195">
        <f>SUM(BE156:BE161)</f>
        <v>0</v>
      </c>
    </row>
    <row r="163" spans="1:104">
      <c r="E163" s="153"/>
    </row>
    <row r="164" spans="1:104">
      <c r="E164" s="153"/>
    </row>
    <row r="165" spans="1:104">
      <c r="E165" s="153"/>
    </row>
    <row r="166" spans="1:104">
      <c r="E166" s="153"/>
    </row>
    <row r="167" spans="1:104">
      <c r="E167" s="153"/>
    </row>
    <row r="168" spans="1:104">
      <c r="E168" s="153"/>
    </row>
    <row r="169" spans="1:104">
      <c r="E169" s="153"/>
    </row>
    <row r="170" spans="1:104">
      <c r="E170" s="153"/>
    </row>
    <row r="171" spans="1:104">
      <c r="E171" s="153"/>
    </row>
    <row r="172" spans="1:104">
      <c r="E172" s="153"/>
    </row>
    <row r="173" spans="1:104">
      <c r="E173" s="153"/>
    </row>
    <row r="174" spans="1:104">
      <c r="E174" s="153"/>
    </row>
    <row r="175" spans="1:104">
      <c r="E175" s="153"/>
    </row>
    <row r="176" spans="1:104">
      <c r="E176" s="153"/>
    </row>
    <row r="177" spans="1:7">
      <c r="E177" s="153"/>
    </row>
    <row r="178" spans="1:7">
      <c r="E178" s="153"/>
    </row>
    <row r="179" spans="1:7">
      <c r="E179" s="153"/>
    </row>
    <row r="180" spans="1:7">
      <c r="E180" s="153"/>
    </row>
    <row r="181" spans="1:7">
      <c r="E181" s="153"/>
    </row>
    <row r="182" spans="1:7">
      <c r="E182" s="153"/>
    </row>
    <row r="183" spans="1:7">
      <c r="E183" s="153"/>
    </row>
    <row r="184" spans="1:7">
      <c r="E184" s="153"/>
    </row>
    <row r="185" spans="1:7">
      <c r="E185" s="153"/>
    </row>
    <row r="186" spans="1:7">
      <c r="A186" s="196"/>
      <c r="B186" s="196"/>
      <c r="C186" s="196"/>
      <c r="D186" s="196"/>
      <c r="E186" s="196"/>
      <c r="F186" s="196"/>
      <c r="G186" s="196"/>
    </row>
    <row r="187" spans="1:7">
      <c r="A187" s="196"/>
      <c r="B187" s="196"/>
      <c r="C187" s="196"/>
      <c r="D187" s="196"/>
      <c r="E187" s="196"/>
      <c r="F187" s="196"/>
      <c r="G187" s="196"/>
    </row>
    <row r="188" spans="1:7">
      <c r="A188" s="196"/>
      <c r="B188" s="196"/>
      <c r="C188" s="196"/>
      <c r="D188" s="196"/>
      <c r="E188" s="196"/>
      <c r="F188" s="196"/>
      <c r="G188" s="196"/>
    </row>
    <row r="189" spans="1:7">
      <c r="A189" s="196"/>
      <c r="B189" s="196"/>
      <c r="C189" s="196"/>
      <c r="D189" s="196"/>
      <c r="E189" s="196"/>
      <c r="F189" s="196"/>
      <c r="G189" s="196"/>
    </row>
    <row r="190" spans="1:7">
      <c r="E190" s="153"/>
    </row>
    <row r="191" spans="1:7">
      <c r="E191" s="153"/>
    </row>
    <row r="192" spans="1:7">
      <c r="E192" s="153"/>
    </row>
    <row r="193" spans="5:5">
      <c r="E193" s="153"/>
    </row>
    <row r="194" spans="5:5">
      <c r="E194" s="153"/>
    </row>
    <row r="195" spans="5:5">
      <c r="E195" s="153"/>
    </row>
    <row r="196" spans="5:5">
      <c r="E196" s="153"/>
    </row>
    <row r="197" spans="5:5">
      <c r="E197" s="153"/>
    </row>
    <row r="198" spans="5:5">
      <c r="E198" s="153"/>
    </row>
    <row r="199" spans="5:5">
      <c r="E199" s="153"/>
    </row>
    <row r="200" spans="5:5">
      <c r="E200" s="153"/>
    </row>
    <row r="201" spans="5:5">
      <c r="E201" s="153"/>
    </row>
    <row r="202" spans="5:5">
      <c r="E202" s="153"/>
    </row>
    <row r="203" spans="5:5">
      <c r="E203" s="153"/>
    </row>
    <row r="204" spans="5:5">
      <c r="E204" s="153"/>
    </row>
    <row r="205" spans="5:5">
      <c r="E205" s="153"/>
    </row>
    <row r="206" spans="5:5">
      <c r="E206" s="153"/>
    </row>
    <row r="207" spans="5:5">
      <c r="E207" s="153"/>
    </row>
    <row r="208" spans="5:5">
      <c r="E208" s="153"/>
    </row>
    <row r="209" spans="1:7">
      <c r="E209" s="153"/>
    </row>
    <row r="210" spans="1:7">
      <c r="E210" s="153"/>
    </row>
    <row r="211" spans="1:7">
      <c r="E211" s="153"/>
    </row>
    <row r="212" spans="1:7">
      <c r="E212" s="153"/>
    </row>
    <row r="213" spans="1:7">
      <c r="E213" s="153"/>
    </row>
    <row r="214" spans="1:7">
      <c r="E214" s="153"/>
    </row>
    <row r="215" spans="1:7">
      <c r="E215" s="153"/>
    </row>
    <row r="216" spans="1:7">
      <c r="E216" s="153"/>
    </row>
    <row r="217" spans="1:7">
      <c r="E217" s="153"/>
    </row>
    <row r="218" spans="1:7">
      <c r="E218" s="153"/>
    </row>
    <row r="219" spans="1:7">
      <c r="E219" s="153"/>
    </row>
    <row r="220" spans="1:7">
      <c r="E220" s="153"/>
    </row>
    <row r="221" spans="1:7">
      <c r="A221" s="197"/>
      <c r="B221" s="197"/>
    </row>
    <row r="222" spans="1:7">
      <c r="A222" s="196"/>
      <c r="B222" s="196"/>
      <c r="C222" s="198"/>
      <c r="D222" s="198"/>
      <c r="E222" s="199"/>
      <c r="F222" s="198"/>
      <c r="G222" s="200"/>
    </row>
    <row r="223" spans="1:7">
      <c r="A223" s="201"/>
      <c r="B223" s="201"/>
      <c r="C223" s="196"/>
      <c r="D223" s="196"/>
      <c r="E223" s="202"/>
      <c r="F223" s="196"/>
      <c r="G223" s="196"/>
    </row>
    <row r="224" spans="1:7">
      <c r="A224" s="196"/>
      <c r="B224" s="196"/>
      <c r="C224" s="196"/>
      <c r="D224" s="196"/>
      <c r="E224" s="202"/>
      <c r="F224" s="196"/>
      <c r="G224" s="196"/>
    </row>
    <row r="225" spans="1:7">
      <c r="A225" s="196"/>
      <c r="B225" s="196"/>
      <c r="C225" s="196"/>
      <c r="D225" s="196"/>
      <c r="E225" s="202"/>
      <c r="F225" s="196"/>
      <c r="G225" s="196"/>
    </row>
    <row r="226" spans="1:7">
      <c r="A226" s="196"/>
      <c r="B226" s="196"/>
      <c r="C226" s="196"/>
      <c r="D226" s="196"/>
      <c r="E226" s="202"/>
      <c r="F226" s="196"/>
      <c r="G226" s="196"/>
    </row>
    <row r="227" spans="1:7">
      <c r="A227" s="196"/>
      <c r="B227" s="196"/>
      <c r="C227" s="196"/>
      <c r="D227" s="196"/>
      <c r="E227" s="202"/>
      <c r="F227" s="196"/>
      <c r="G227" s="196"/>
    </row>
    <row r="228" spans="1:7">
      <c r="A228" s="196"/>
      <c r="B228" s="196"/>
      <c r="C228" s="196"/>
      <c r="D228" s="196"/>
      <c r="E228" s="202"/>
      <c r="F228" s="196"/>
      <c r="G228" s="196"/>
    </row>
    <row r="229" spans="1:7">
      <c r="A229" s="196"/>
      <c r="B229" s="196"/>
      <c r="C229" s="196"/>
      <c r="D229" s="196"/>
      <c r="E229" s="202"/>
      <c r="F229" s="196"/>
      <c r="G229" s="196"/>
    </row>
    <row r="230" spans="1:7">
      <c r="A230" s="196"/>
      <c r="B230" s="196"/>
      <c r="C230" s="196"/>
      <c r="D230" s="196"/>
      <c r="E230" s="202"/>
      <c r="F230" s="196"/>
      <c r="G230" s="196"/>
    </row>
    <row r="231" spans="1:7">
      <c r="A231" s="196"/>
      <c r="B231" s="196"/>
      <c r="C231" s="196"/>
      <c r="D231" s="196"/>
      <c r="E231" s="202"/>
      <c r="F231" s="196"/>
      <c r="G231" s="196"/>
    </row>
    <row r="232" spans="1:7">
      <c r="A232" s="196"/>
      <c r="B232" s="196"/>
      <c r="C232" s="196"/>
      <c r="D232" s="196"/>
      <c r="E232" s="202"/>
      <c r="F232" s="196"/>
      <c r="G232" s="196"/>
    </row>
    <row r="233" spans="1:7">
      <c r="A233" s="196"/>
      <c r="B233" s="196"/>
      <c r="C233" s="196"/>
      <c r="D233" s="196"/>
      <c r="E233" s="202"/>
      <c r="F233" s="196"/>
      <c r="G233" s="196"/>
    </row>
    <row r="234" spans="1:7">
      <c r="A234" s="196"/>
      <c r="B234" s="196"/>
      <c r="C234" s="196"/>
      <c r="D234" s="196"/>
      <c r="E234" s="202"/>
      <c r="F234" s="196"/>
      <c r="G234" s="196"/>
    </row>
    <row r="235" spans="1:7">
      <c r="A235" s="196"/>
      <c r="B235" s="196"/>
      <c r="C235" s="196"/>
      <c r="D235" s="196"/>
      <c r="E235" s="202"/>
      <c r="F235" s="196"/>
      <c r="G235" s="196"/>
    </row>
  </sheetData>
  <mergeCells count="4">
    <mergeCell ref="A1:G1"/>
    <mergeCell ref="A3:B3"/>
    <mergeCell ref="A4:B4"/>
    <mergeCell ref="E4:G4"/>
  </mergeCells>
  <printOptions horizontalCentered="1" gridLinesSet="0"/>
  <pageMargins left="0.31496062992125984" right="0.31496062992125984" top="0.59055118110236227" bottom="0.59055118110236227" header="0.19685039370078741" footer="0.31496062992125984"/>
  <pageSetup paperSize="9" fitToHeight="999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Položky!Názvy_tlače</vt:lpstr>
      <vt:lpstr>Rekapitulace!Názvy_tlače</vt:lpstr>
      <vt:lpstr>Objednatel</vt:lpstr>
      <vt:lpstr>'Krycí list'!Oblasť_tlače</vt:lpstr>
      <vt:lpstr>Položky!Oblasť_tlače</vt:lpstr>
      <vt:lpstr>Rekapitulace!Oblasť_tlače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Maros</dc:creator>
  <cp:lastModifiedBy>Maros</cp:lastModifiedBy>
  <cp:lastPrinted>2022-02-06T15:09:00Z</cp:lastPrinted>
  <dcterms:created xsi:type="dcterms:W3CDTF">2022-01-27T16:28:38Z</dcterms:created>
  <dcterms:modified xsi:type="dcterms:W3CDTF">2022-02-07T05:38:50Z</dcterms:modified>
</cp:coreProperties>
</file>